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hamud\Desktop\"/>
    </mc:Choice>
  </mc:AlternateContent>
  <xr:revisionPtr revIDLastSave="0" documentId="8_{4740237D-4CC8-43B9-8ED9-2F511C76E8C2}" xr6:coauthVersionLast="45" xr6:coauthVersionMax="45" xr10:uidLastSave="{00000000-0000-0000-0000-000000000000}"/>
  <bookViews>
    <workbookView xWindow="-110" yWindow="-110" windowWidth="19420" windowHeight="10420" tabRatio="625" xr2:uid="{00000000-000D-0000-FFFF-FFFF00000000}"/>
  </bookViews>
  <sheets>
    <sheet name="ADU Schedule (Att1)" sheetId="17" r:id="rId1"/>
    <sheet name="ADU Structure Cost (Att2a)" sheetId="9" r:id="rId2"/>
    <sheet name="ADU Maximum Sales Price (Att2b)" sheetId="10" r:id="rId3"/>
  </sheets>
  <definedNames>
    <definedName name="_xlnm.Print_Area" localSheetId="2">'ADU Maximum Sales Price (Att2b)'!$A$1:$F$36</definedName>
    <definedName name="_xlnm.Print_Area" localSheetId="1">'ADU Structure Cost (Att2a)'!$B$1:$F$35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0" l="1"/>
  <c r="D29" i="10"/>
  <c r="D19" i="10"/>
  <c r="D17" i="10"/>
  <c r="D16" i="10"/>
  <c r="E30" i="9"/>
  <c r="D28" i="10"/>
  <c r="D23" i="10"/>
  <c r="D3" i="10"/>
  <c r="E34" i="9"/>
  <c r="D4" i="10"/>
  <c r="J14" i="17"/>
  <c r="J13" i="17"/>
  <c r="J12" i="17"/>
  <c r="J11" i="17"/>
  <c r="J10" i="17"/>
  <c r="J8" i="17"/>
  <c r="J7" i="17"/>
  <c r="J6" i="17"/>
  <c r="J5" i="17"/>
  <c r="J4" i="17"/>
</calcChain>
</file>

<file path=xl/sharedStrings.xml><?xml version="1.0" encoding="utf-8"?>
<sst xmlns="http://schemas.openxmlformats.org/spreadsheetml/2006/main" count="106" uniqueCount="91">
  <si>
    <r>
      <rPr>
        <b/>
        <sz val="12"/>
        <color indexed="8"/>
        <rFont val="Calibri"/>
        <family val="2"/>
      </rPr>
      <t xml:space="preserve">If Attached, </t>
    </r>
    <r>
      <rPr>
        <b/>
        <sz val="12"/>
        <color theme="1"/>
        <rFont val="Calibri"/>
        <family val="2"/>
        <scheme val="minor"/>
      </rPr>
      <t>End or Interior Unit?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(end or interior)</t>
    </r>
    <phoneticPr fontId="8" type="noConversion"/>
  </si>
  <si>
    <t>BASE UNIT COST CALCULATIONS</t>
  </si>
  <si>
    <t>Signature:_____________________________________</t>
  </si>
  <si>
    <t>Date:________________</t>
  </si>
  <si>
    <t>Permits &amp; Fees</t>
  </si>
  <si>
    <t>d) Water</t>
  </si>
  <si>
    <t>e) Sewer</t>
  </si>
  <si>
    <t>0-1</t>
  </si>
  <si>
    <t xml:space="preserve">a) Building </t>
  </si>
  <si>
    <r>
      <rPr>
        <b/>
        <sz val="12"/>
        <color theme="1"/>
        <rFont val="Calibri"/>
        <family val="2"/>
        <scheme val="minor"/>
      </rPr>
      <t xml:space="preserve">Adjusted Total Development Cost  </t>
    </r>
    <r>
      <rPr>
        <sz val="12"/>
        <color theme="1"/>
        <rFont val="Calibri"/>
        <family val="2"/>
        <scheme val="minor"/>
      </rPr>
      <t xml:space="preserve">                                   </t>
    </r>
    <r>
      <rPr>
        <sz val="10"/>
        <color theme="1"/>
        <rFont val="Calibri"/>
        <family val="2"/>
        <scheme val="minor"/>
      </rPr>
      <t>(Add lines 6 and 7)</t>
    </r>
  </si>
  <si>
    <t>Number of Full Baths</t>
  </si>
  <si>
    <t>Number of Half Baths</t>
  </si>
  <si>
    <r>
      <t>Number of Bedrooms</t>
    </r>
    <r>
      <rPr>
        <sz val="10"/>
        <color theme="1"/>
        <rFont val="Calibri"/>
        <family val="2"/>
        <scheme val="minor"/>
      </rPr>
      <t xml:space="preserve"> (ranges from 0-5)</t>
    </r>
  </si>
  <si>
    <t>N/A</t>
  </si>
  <si>
    <t>ADU STRUCTURE COST CALCULATION FORM</t>
  </si>
  <si>
    <t xml:space="preserve">Unit Name </t>
  </si>
  <si>
    <t>Number of Levels</t>
  </si>
  <si>
    <t>Total Finished Square Feet</t>
  </si>
  <si>
    <r>
      <rPr>
        <b/>
        <sz val="12"/>
        <color theme="1"/>
        <rFont val="Calibri"/>
        <family val="2"/>
        <scheme val="minor"/>
      </rPr>
      <t>Adjusted Cost</t>
    </r>
    <r>
      <rPr>
        <sz val="12"/>
        <color theme="1"/>
        <rFont val="Calibri"/>
        <family val="2"/>
        <scheme val="minor"/>
      </rPr>
      <t xml:space="preserve">                                                                </t>
    </r>
    <r>
      <rPr>
        <sz val="10"/>
        <color theme="1"/>
        <rFont val="Calibri"/>
        <family val="2"/>
        <scheme val="minor"/>
      </rPr>
      <t>(Add/subtract line 10 from line 11)</t>
    </r>
  </si>
  <si>
    <t>ADJUSTMENTS</t>
  </si>
  <si>
    <t>b) Landscaping (Maximum 1% of sales price)</t>
  </si>
  <si>
    <t>Company:_________________________________________</t>
  </si>
  <si>
    <t>FAIRFAX COUNTY ADU PROGRAM</t>
  </si>
  <si>
    <t>Project Name</t>
  </si>
  <si>
    <t xml:space="preserve">a) Architectural Elements                                                                  (Maximum for a + b = 2% of sales price) </t>
  </si>
  <si>
    <t>SOFT COSTS</t>
  </si>
  <si>
    <r>
      <rPr>
        <b/>
        <sz val="12"/>
        <rFont val="Calibri"/>
        <family val="2"/>
        <scheme val="minor"/>
      </rPr>
      <t xml:space="preserve">Total Structure Cost  </t>
    </r>
    <r>
      <rPr>
        <sz val="12"/>
        <rFont val="Calibri"/>
        <family val="2"/>
        <scheme val="minor"/>
      </rPr>
      <t xml:space="preserve">                                                                               </t>
    </r>
    <r>
      <rPr>
        <sz val="10"/>
        <rFont val="Calibri"/>
        <family val="2"/>
        <scheme val="minor"/>
      </rPr>
      <t>(From line 15,  ADU Structure Cost Calculation Form)</t>
    </r>
  </si>
  <si>
    <t>Settlement and Closing Costs Allowance</t>
  </si>
  <si>
    <t>I certify that the ADU maximum sales price is based on accurate costs and in accord with the ADU pricing and specification guidelines.</t>
  </si>
  <si>
    <t>Builders Overhead and Development Allowance</t>
  </si>
  <si>
    <t>g) Other (Provide description)</t>
  </si>
  <si>
    <t>h) Subtotal (Add lines 5a-5g)</t>
  </si>
  <si>
    <t>Basement or Slab</t>
  </si>
  <si>
    <t>(PAGE 1)</t>
  </si>
  <si>
    <t>(PAGE 2)</t>
  </si>
  <si>
    <t>Number of Units</t>
  </si>
  <si>
    <t xml:space="preserve">b) Site </t>
  </si>
  <si>
    <t>c) Electrical</t>
  </si>
  <si>
    <t>f) Plumbing</t>
  </si>
  <si>
    <t>e) Other</t>
  </si>
  <si>
    <t>f) Other</t>
  </si>
  <si>
    <t>g) Other</t>
  </si>
  <si>
    <t>h) Subtotal</t>
  </si>
  <si>
    <r>
      <rPr>
        <b/>
        <sz val="12"/>
        <color theme="1"/>
        <rFont val="Calibri"/>
        <family val="2"/>
        <scheme val="minor"/>
      </rPr>
      <t>To</t>
    </r>
    <r>
      <rPr>
        <b/>
        <sz val="12"/>
        <color indexed="8"/>
        <rFont val="Calibri"/>
        <family val="2"/>
      </rPr>
      <t>tal</t>
    </r>
    <r>
      <rPr>
        <b/>
        <sz val="12"/>
        <color theme="1"/>
        <rFont val="Calibri"/>
        <family val="2"/>
        <scheme val="minor"/>
      </rPr>
      <t xml:space="preserve"> Structure Cost                                                          </t>
    </r>
    <r>
      <rPr>
        <sz val="10"/>
        <color theme="1"/>
        <rFont val="Calibri"/>
        <family val="2"/>
        <scheme val="minor"/>
      </rPr>
      <t>(Add lines 1</t>
    </r>
    <r>
      <rPr>
        <sz val="10"/>
        <color indexed="8"/>
        <rFont val="Calibri"/>
        <family val="2"/>
      </rPr>
      <t>2</t>
    </r>
    <r>
      <rPr>
        <sz val="10"/>
        <color theme="1"/>
        <rFont val="Calibri"/>
        <family val="2"/>
        <scheme val="minor"/>
      </rPr>
      <t xml:space="preserve">, 13h, and </t>
    </r>
    <r>
      <rPr>
        <sz val="10"/>
        <color indexed="8"/>
        <rFont val="Calibri"/>
        <family val="2"/>
      </rPr>
      <t>14a and 14b)</t>
    </r>
  </si>
  <si>
    <t>Type (1)</t>
  </si>
  <si>
    <t xml:space="preserve">Min. </t>
  </si>
  <si>
    <t xml:space="preserve">Base </t>
  </si>
  <si>
    <t xml:space="preserve">Max. </t>
  </si>
  <si>
    <t xml:space="preserve"> COST </t>
  </si>
  <si>
    <t xml:space="preserve">Adjustments </t>
  </si>
  <si>
    <t xml:space="preserve">Site Development  Cost </t>
  </si>
  <si>
    <t>Water &amp; Sewer Fees</t>
  </si>
  <si>
    <t>Base Cost/sf</t>
  </si>
  <si>
    <t>Base Unit Cost</t>
  </si>
  <si>
    <t xml:space="preserve">Single Family Attached </t>
  </si>
  <si>
    <t>MultiFamily</t>
  </si>
  <si>
    <t>UNIT SIZE (SF) (2)</t>
  </si>
  <si>
    <r>
      <rPr>
        <b/>
        <sz val="12"/>
        <color theme="1"/>
        <rFont val="Calibri"/>
        <family val="2"/>
        <scheme val="minor"/>
      </rPr>
      <t xml:space="preserve">Unit Type </t>
    </r>
    <r>
      <rPr>
        <sz val="10"/>
        <color theme="1"/>
        <rFont val="Calibri"/>
        <family val="2"/>
        <scheme val="minor"/>
      </rPr>
      <t>(SF Attached or Multifamily)</t>
    </r>
  </si>
  <si>
    <t>Bedrooms (Base)</t>
  </si>
  <si>
    <t>Bathrooms (Base)</t>
  </si>
  <si>
    <t>*Please refer to the ADU Pricing Guidelines and Specifications</t>
  </si>
  <si>
    <t>See Section 2.3*</t>
  </si>
  <si>
    <t>See Section 2.4*</t>
  </si>
  <si>
    <r>
      <rPr>
        <b/>
        <sz val="12"/>
        <color theme="1"/>
        <rFont val="Calibri"/>
        <family val="2"/>
        <scheme val="minor"/>
      </rPr>
      <t>Site Development Cost</t>
    </r>
    <r>
      <rPr>
        <sz val="12"/>
        <color theme="1"/>
        <rFont val="Calibri"/>
        <family val="2"/>
        <scheme val="minor"/>
      </rPr>
      <t xml:space="preserve">                                                      </t>
    </r>
    <r>
      <rPr>
        <sz val="10"/>
        <color theme="1"/>
        <rFont val="Calibri"/>
        <family val="2"/>
        <scheme val="minor"/>
      </rPr>
      <t>(Refer to Section 2.3 in ADU Pricing Guidelines)</t>
    </r>
  </si>
  <si>
    <r>
      <rPr>
        <b/>
        <sz val="12"/>
        <rFont val="Calibri"/>
        <family val="2"/>
        <scheme val="minor"/>
      </rPr>
      <t>Additional Costs</t>
    </r>
    <r>
      <rPr>
        <sz val="12"/>
        <rFont val="Calibri"/>
        <family val="2"/>
        <scheme val="minor"/>
      </rPr>
      <t xml:space="preserve">                                                                           </t>
    </r>
    <r>
      <rPr>
        <sz val="10"/>
        <rFont val="Calibri"/>
        <family val="2"/>
        <scheme val="minor"/>
      </rPr>
      <t>(Refer to Section 3.7 in ADU Pricing Guidelines)</t>
    </r>
  </si>
  <si>
    <t>Construction Financing Placement Fee Allowance</t>
  </si>
  <si>
    <t>Marketing and Sales Commission Allowance</t>
  </si>
  <si>
    <t>ADU MAXIMUM SALES PRICE CALCULATION FORM</t>
  </si>
  <si>
    <t>DEVELOPMENT COSTS</t>
  </si>
  <si>
    <r>
      <rPr>
        <b/>
        <sz val="12"/>
        <color theme="1"/>
        <rFont val="Calibri"/>
        <family val="2"/>
        <scheme val="minor"/>
      </rPr>
      <t xml:space="preserve">Cost Difference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</t>
    </r>
    <r>
      <rPr>
        <sz val="10"/>
        <color theme="1"/>
        <rFont val="Calibri"/>
        <family val="2"/>
        <scheme val="minor"/>
      </rPr>
      <t>(0.5 or 0.75 x $ per sq. ft. x line 9; Refer to Section 2.2 of ADU Pricing Guidelines)</t>
    </r>
  </si>
  <si>
    <t xml:space="preserve">a) Bathroom Adjustments </t>
  </si>
  <si>
    <t xml:space="preserve">b) End Unit Adjustments </t>
  </si>
  <si>
    <r>
      <rPr>
        <b/>
        <sz val="12"/>
        <color theme="1"/>
        <rFont val="Calibri"/>
        <family val="2"/>
        <scheme val="minor"/>
      </rPr>
      <t>Compatibility Upgrades</t>
    </r>
    <r>
      <rPr>
        <sz val="12"/>
        <color theme="1"/>
        <rFont val="Calibri"/>
        <family val="2"/>
        <scheme val="minor"/>
      </rPr>
      <t xml:space="preserve">                                                               </t>
    </r>
    <r>
      <rPr>
        <sz val="10"/>
        <color theme="1"/>
        <rFont val="Calibri"/>
        <family val="2"/>
        <scheme val="minor"/>
      </rPr>
      <t>(Refer to Section 3.5 of ADU Pricing Guidelines)</t>
    </r>
  </si>
  <si>
    <r>
      <rPr>
        <b/>
        <sz val="12"/>
        <color theme="1"/>
        <rFont val="Calibri"/>
        <family val="2"/>
        <scheme val="minor"/>
      </rPr>
      <t>Adjustments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</t>
    </r>
    <r>
      <rPr>
        <sz val="10"/>
        <color theme="1"/>
        <rFont val="Calibri"/>
        <family val="2"/>
        <scheme val="minor"/>
      </rPr>
      <t>(</t>
    </r>
    <r>
      <rPr>
        <sz val="10"/>
        <color indexed="8"/>
        <rFont val="Calibri"/>
        <family val="2"/>
      </rPr>
      <t>Refer to Section 3.1 - 3.4 of ADU Pricing Guidelines</t>
    </r>
    <r>
      <rPr>
        <sz val="10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</si>
  <si>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  <scheme val="minor"/>
      </rPr>
      <t xml:space="preserve">Great House Adjustment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</t>
    </r>
    <r>
      <rPr>
        <sz val="10"/>
        <color theme="1"/>
        <rFont val="Calibri"/>
        <family val="2"/>
        <scheme val="minor"/>
      </rPr>
      <t>(5% or 10% of line 6. Refer to Section 3.6 in ADU Pricing Guidelines)</t>
    </r>
  </si>
  <si>
    <t>Inverse Ratio (100 - Total Soft Cost Percentages / 100)</t>
  </si>
  <si>
    <t>Line 8 (Adjusted Total Development Cost)</t>
  </si>
  <si>
    <r>
      <rPr>
        <b/>
        <sz val="12"/>
        <color theme="1"/>
        <rFont val="Calibri"/>
        <family val="2"/>
        <scheme val="minor"/>
      </rPr>
      <t xml:space="preserve">Total Soft Cost Percentages  </t>
    </r>
    <r>
      <rPr>
        <sz val="12"/>
        <color theme="1"/>
        <rFont val="Calibri"/>
        <family val="2"/>
        <scheme val="minor"/>
      </rPr>
      <t xml:space="preserve">                                           </t>
    </r>
    <r>
      <rPr>
        <sz val="10"/>
        <color theme="1"/>
        <rFont val="Calibri"/>
        <family val="2"/>
        <scheme val="minor"/>
      </rPr>
      <t>(Add lines 9b, 10, 11, 12 &amp;13)</t>
    </r>
  </si>
  <si>
    <t xml:space="preserve">Maximum Sales Price </t>
  </si>
  <si>
    <r>
      <rPr>
        <b/>
        <sz val="12"/>
        <color theme="1"/>
        <rFont val="Calibri"/>
        <family val="2"/>
        <scheme val="minor"/>
      </rPr>
      <t>Base Square Foot</t>
    </r>
    <r>
      <rPr>
        <sz val="12"/>
        <color theme="1"/>
        <rFont val="Calibri"/>
        <family val="2"/>
        <scheme val="minor"/>
      </rPr>
      <t xml:space="preserve">                                                              </t>
    </r>
    <r>
      <rPr>
        <sz val="10"/>
        <color theme="1"/>
        <rFont val="Calibri"/>
        <family val="2"/>
        <scheme val="minor"/>
      </rPr>
      <t>(From ADU Schedule)</t>
    </r>
  </si>
  <si>
    <r>
      <rPr>
        <b/>
        <sz val="12"/>
        <color theme="1"/>
        <rFont val="Calibri"/>
        <family val="2"/>
        <scheme val="minor"/>
      </rPr>
      <t>Maximum Square Foot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(finished)</t>
    </r>
    <r>
      <rPr>
        <sz val="12"/>
        <color theme="1"/>
        <rFont val="Calibri"/>
        <family val="2"/>
        <scheme val="minor"/>
      </rPr>
      <t xml:space="preserve">                                       </t>
    </r>
    <r>
      <rPr>
        <sz val="10"/>
        <color theme="1"/>
        <rFont val="Calibri"/>
        <family val="2"/>
        <scheme val="minor"/>
      </rPr>
      <t>(From ADU Schedule)</t>
    </r>
  </si>
  <si>
    <t>See Section 3.1 - 3.4*</t>
  </si>
  <si>
    <r>
      <rPr>
        <b/>
        <sz val="12"/>
        <color theme="1"/>
        <rFont val="Calibri"/>
        <family val="2"/>
        <scheme val="minor"/>
      </rPr>
      <t xml:space="preserve">Square Foot Adjustment  </t>
    </r>
    <r>
      <rPr>
        <sz val="12"/>
        <color theme="1"/>
        <rFont val="Calibri"/>
        <family val="2"/>
        <scheme val="minor"/>
      </rPr>
      <t xml:space="preserve">                                                  </t>
    </r>
    <r>
      <rPr>
        <sz val="10"/>
        <color theme="1"/>
        <rFont val="Calibri"/>
        <family val="2"/>
        <scheme val="minor"/>
      </rPr>
      <t>(lesser of line 6 minus line 8 or line 7 minus line 8)</t>
    </r>
  </si>
  <si>
    <t xml:space="preserve">d) Sprinkler Systems Adjustments </t>
  </si>
  <si>
    <t xml:space="preserve">Unfinished Space Cost/sf </t>
  </si>
  <si>
    <t>a) Interest Rate = Prime Rate + 2 points</t>
  </si>
  <si>
    <t>Construction Loan Financing Cost Allowance</t>
  </si>
  <si>
    <r>
      <t>b) Calculation =  Interest Rate x 0.50 x 0.75 x 0.75 A</t>
    </r>
    <r>
      <rPr>
        <sz val="8"/>
        <color theme="1"/>
        <rFont val="Calibri"/>
        <family val="2"/>
        <scheme val="minor"/>
      </rPr>
      <t xml:space="preserve">ssumptions: An interest rate of 2 points above prime rate, an average take down rate over 6 months (.50), an average loan term of 9 months (.75), and that 75% of the unit sales price was borrowed (.75).                                                              </t>
    </r>
  </si>
  <si>
    <r>
      <rPr>
        <b/>
        <sz val="12"/>
        <color theme="1"/>
        <rFont val="Calibri"/>
        <family val="2"/>
        <scheme val="minor"/>
      </rPr>
      <t xml:space="preserve">Development Cost Subtotal 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</t>
    </r>
    <r>
      <rPr>
        <sz val="10"/>
        <color theme="1"/>
        <rFont val="Calibri"/>
        <family val="2"/>
        <scheme val="minor"/>
      </rPr>
      <t>(Add lines 2, 3, 4, &amp; 5h)</t>
    </r>
  </si>
  <si>
    <t xml:space="preserve">Base Unit Cost </t>
  </si>
  <si>
    <t xml:space="preserve">c) Unfinished Space Adjustments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</si>
</sst>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#,##0.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 wrapText="1" inden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166" fontId="0" fillId="0" borderId="2" xfId="0" applyNumberFormat="1" applyBorder="1" applyAlignment="1">
      <alignment horizontal="left" vertical="top"/>
    </xf>
    <xf numFmtId="0" fontId="0" fillId="0" borderId="0" xfId="0" applyAlignment="1" applyProtection="1">
      <alignment wrapText="1"/>
      <protection locked="0"/>
    </xf>
    <xf numFmtId="0" fontId="4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10" fontId="0" fillId="0" borderId="2" xfId="0" applyNumberFormat="1" applyBorder="1" applyAlignment="1">
      <alignment horizontal="left" vertical="top"/>
    </xf>
    <xf numFmtId="0" fontId="4" fillId="0" borderId="0" xfId="0" applyFont="1" applyAlignment="1">
      <alignment horizontal="left" wrapText="1" indent="3"/>
    </xf>
    <xf numFmtId="0" fontId="4" fillId="0" borderId="0" xfId="0" applyFont="1" applyAlignment="1">
      <alignment horizontal="left" wrapText="1" indent="6"/>
    </xf>
    <xf numFmtId="0" fontId="4" fillId="0" borderId="0" xfId="0" applyFont="1" applyFill="1" applyAlignment="1">
      <alignment horizontal="left" wrapText="1" indent="6"/>
    </xf>
    <xf numFmtId="0" fontId="12" fillId="0" borderId="0" xfId="0" applyFont="1" applyAlignment="1">
      <alignment wrapText="1"/>
    </xf>
    <xf numFmtId="165" fontId="4" fillId="0" borderId="0" xfId="0" applyNumberFormat="1" applyFont="1"/>
    <xf numFmtId="0" fontId="0" fillId="0" borderId="3" xfId="0" applyBorder="1"/>
    <xf numFmtId="43" fontId="0" fillId="0" borderId="0" xfId="63" applyFont="1"/>
    <xf numFmtId="43" fontId="0" fillId="0" borderId="0" xfId="63" applyFont="1" applyAlignment="1">
      <alignment vertical="top"/>
    </xf>
    <xf numFmtId="0" fontId="7" fillId="0" borderId="0" xfId="63" applyNumberFormat="1" applyFont="1" applyAlignment="1">
      <alignment horizontal="left" wrapText="1" indent="1"/>
    </xf>
    <xf numFmtId="165" fontId="0" fillId="0" borderId="2" xfId="0" applyNumberFormat="1" applyBorder="1" applyAlignment="1">
      <alignment horizontal="left" vertical="top"/>
    </xf>
    <xf numFmtId="165" fontId="0" fillId="0" borderId="1" xfId="0" applyNumberForma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0" fillId="2" borderId="1" xfId="0" applyFont="1" applyFill="1" applyBorder="1"/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165" fontId="0" fillId="0" borderId="2" xfId="0" applyNumberFormat="1" applyFont="1" applyBorder="1" applyAlignment="1">
      <alignment horizontal="left" vertical="top"/>
    </xf>
    <xf numFmtId="165" fontId="0" fillId="0" borderId="1" xfId="0" applyNumberFormat="1" applyFont="1" applyBorder="1" applyAlignment="1">
      <alignment horizontal="left" vertical="top"/>
    </xf>
    <xf numFmtId="0" fontId="0" fillId="0" borderId="0" xfId="0" applyFont="1"/>
    <xf numFmtId="9" fontId="0" fillId="0" borderId="2" xfId="0" applyNumberFormat="1" applyBorder="1" applyAlignment="1">
      <alignment horizontal="left" vertical="top"/>
    </xf>
    <xf numFmtId="0" fontId="3" fillId="2" borderId="1" xfId="0" applyFont="1" applyFill="1" applyBorder="1"/>
    <xf numFmtId="165" fontId="3" fillId="0" borderId="2" xfId="0" applyNumberFormat="1" applyFont="1" applyBorder="1" applyAlignment="1">
      <alignment horizontal="left" vertical="top"/>
    </xf>
    <xf numFmtId="5" fontId="3" fillId="0" borderId="2" xfId="63" applyNumberFormat="1" applyFont="1" applyBorder="1" applyAlignment="1">
      <alignment horizontal="left" vertical="top"/>
    </xf>
    <xf numFmtId="0" fontId="4" fillId="0" borderId="0" xfId="0" applyFont="1" applyFill="1"/>
    <xf numFmtId="0" fontId="2" fillId="0" borderId="0" xfId="0" applyFont="1"/>
    <xf numFmtId="0" fontId="2" fillId="0" borderId="0" xfId="0" applyFont="1" applyFill="1"/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165" fontId="16" fillId="0" borderId="13" xfId="0" applyNumberFormat="1" applyFont="1" applyFill="1" applyBorder="1" applyAlignment="1">
      <alignment horizontal="center"/>
    </xf>
    <xf numFmtId="0" fontId="2" fillId="0" borderId="0" xfId="0" applyFont="1" applyBorder="1"/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16" fillId="0" borderId="14" xfId="0" applyNumberFormat="1" applyFont="1" applyFill="1" applyBorder="1" applyAlignment="1">
      <alignment horizontal="center"/>
    </xf>
    <xf numFmtId="165" fontId="16" fillId="0" borderId="14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3" fontId="17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/>
    <xf numFmtId="0" fontId="16" fillId="0" borderId="1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165" fontId="2" fillId="0" borderId="15" xfId="0" applyNumberFormat="1" applyFont="1" applyBorder="1"/>
    <xf numFmtId="165" fontId="2" fillId="0" borderId="15" xfId="0" applyNumberFormat="1" applyFont="1" applyFill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0" fillId="0" borderId="0" xfId="0" applyNumberFormat="1" applyAlignment="1">
      <alignment horizontal="left" vertical="top"/>
    </xf>
    <xf numFmtId="0" fontId="3" fillId="0" borderId="0" xfId="0" applyFont="1" applyFill="1" applyAlignment="1">
      <alignment wrapText="1"/>
    </xf>
    <xf numFmtId="0" fontId="16" fillId="0" borderId="13" xfId="0" quotePrefix="1" applyFont="1" applyBorder="1" applyAlignment="1">
      <alignment horizontal="center" vertical="center" textRotation="90"/>
    </xf>
    <xf numFmtId="0" fontId="16" fillId="0" borderId="14" xfId="0" quotePrefix="1" applyFont="1" applyBorder="1" applyAlignment="1">
      <alignment horizontal="center" vertical="center" textRotation="90"/>
    </xf>
    <xf numFmtId="0" fontId="16" fillId="0" borderId="15" xfId="0" quotePrefix="1" applyFont="1" applyBorder="1" applyAlignment="1">
      <alignment horizontal="center" vertical="center" textRotation="90"/>
    </xf>
    <xf numFmtId="0" fontId="16" fillId="0" borderId="20" xfId="0" quotePrefix="1" applyFont="1" applyBorder="1" applyAlignment="1">
      <alignment horizontal="center" vertical="center" textRotation="90"/>
    </xf>
    <xf numFmtId="0" fontId="16" fillId="0" borderId="21" xfId="0" quotePrefix="1" applyFont="1" applyBorder="1" applyAlignment="1">
      <alignment horizontal="center" vertical="center" textRotation="90"/>
    </xf>
    <xf numFmtId="0" fontId="16" fillId="0" borderId="22" xfId="0" quotePrefix="1" applyFont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 vertical="top" wrapText="1"/>
    </xf>
  </cellXfs>
  <cellStyles count="64">
    <cellStyle name="Comma" xfId="6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28</xdr:row>
      <xdr:rowOff>177800</xdr:rowOff>
    </xdr:from>
    <xdr:to>
      <xdr:col>2</xdr:col>
      <xdr:colOff>2667000</xdr:colOff>
      <xdr:row>28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474980" y="8049260"/>
          <a:ext cx="2641600" cy="127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6"/>
  <sheetViews>
    <sheetView tabSelected="1" workbookViewId="0"/>
  </sheetViews>
  <sheetFormatPr defaultColWidth="8.6640625" defaultRowHeight="13" x14ac:dyDescent="0.3"/>
  <cols>
    <col min="1" max="1" width="2.1640625" style="17" customWidth="1"/>
    <col min="2" max="2" width="5.1640625" style="17" customWidth="1"/>
    <col min="3" max="3" width="16.6640625" style="17" customWidth="1"/>
    <col min="4" max="4" width="9.1640625" style="17" customWidth="1"/>
    <col min="5" max="5" width="9.1640625" style="17" bestFit="1" customWidth="1"/>
    <col min="6" max="6" width="7.6640625" style="17" customWidth="1"/>
    <col min="7" max="7" width="7.1640625" style="17" customWidth="1"/>
    <col min="8" max="8" width="8.1640625" style="17" customWidth="1"/>
    <col min="9" max="9" width="9.1640625" style="17" bestFit="1" customWidth="1"/>
    <col min="10" max="10" width="9.83203125" style="26" bestFit="1" customWidth="1"/>
    <col min="11" max="11" width="11.6640625" style="26" customWidth="1"/>
    <col min="12" max="12" width="8.1640625" style="26" customWidth="1"/>
    <col min="13" max="13" width="9.1640625" style="45" customWidth="1"/>
    <col min="14" max="14" width="10.83203125" style="17" customWidth="1"/>
    <col min="15" max="15" width="3.6640625" style="17" customWidth="1"/>
    <col min="16" max="16" width="0.6640625" style="17" customWidth="1"/>
    <col min="17" max="17" width="8.6640625" style="17" hidden="1" customWidth="1"/>
    <col min="18" max="18" width="0.1640625" style="17" customWidth="1"/>
    <col min="19" max="19" width="8.6640625" style="17" hidden="1" customWidth="1"/>
    <col min="20" max="16384" width="8.6640625" style="17"/>
  </cols>
  <sheetData>
    <row r="1" spans="2:19" ht="15" thickBot="1" x14ac:dyDescent="0.4">
      <c r="B1" s="46"/>
      <c r="C1" s="96"/>
      <c r="D1" s="96"/>
      <c r="E1" s="96"/>
      <c r="F1" s="96"/>
      <c r="G1" s="96"/>
      <c r="H1" s="96"/>
      <c r="I1" s="96"/>
      <c r="J1" s="96"/>
      <c r="K1" s="96"/>
      <c r="L1" s="96"/>
      <c r="M1" s="47"/>
      <c r="N1" s="46"/>
      <c r="O1" s="46"/>
      <c r="P1" s="46"/>
      <c r="Q1" s="46"/>
      <c r="R1" s="46"/>
      <c r="S1" s="46"/>
    </row>
    <row r="2" spans="2:19" ht="15.75" customHeight="1" thickBot="1" x14ac:dyDescent="0.4">
      <c r="B2" s="87" t="s">
        <v>44</v>
      </c>
      <c r="C2" s="88"/>
      <c r="D2" s="94" t="s">
        <v>58</v>
      </c>
      <c r="E2" s="94" t="s">
        <v>59</v>
      </c>
      <c r="F2" s="91" t="s">
        <v>56</v>
      </c>
      <c r="G2" s="92"/>
      <c r="H2" s="93"/>
      <c r="I2" s="91" t="s">
        <v>48</v>
      </c>
      <c r="J2" s="92"/>
      <c r="K2" s="92"/>
      <c r="L2" s="92"/>
      <c r="M2" s="92"/>
      <c r="N2" s="93"/>
      <c r="O2" s="46"/>
      <c r="P2" s="46"/>
      <c r="Q2" s="46"/>
      <c r="R2" s="46"/>
      <c r="S2" s="46"/>
    </row>
    <row r="3" spans="2:19" ht="44" thickBot="1" x14ac:dyDescent="0.4">
      <c r="B3" s="89"/>
      <c r="C3" s="90"/>
      <c r="D3" s="95"/>
      <c r="E3" s="95"/>
      <c r="F3" s="48" t="s">
        <v>45</v>
      </c>
      <c r="G3" s="49" t="s">
        <v>46</v>
      </c>
      <c r="H3" s="50" t="s">
        <v>47</v>
      </c>
      <c r="I3" s="48" t="s">
        <v>52</v>
      </c>
      <c r="J3" s="49" t="s">
        <v>53</v>
      </c>
      <c r="K3" s="50" t="s">
        <v>50</v>
      </c>
      <c r="L3" s="49" t="s">
        <v>51</v>
      </c>
      <c r="M3" s="50" t="s">
        <v>84</v>
      </c>
      <c r="N3" s="49" t="s">
        <v>49</v>
      </c>
      <c r="O3" s="46"/>
      <c r="P3" s="46"/>
      <c r="Q3" s="46"/>
      <c r="R3" s="46"/>
      <c r="S3" s="46"/>
    </row>
    <row r="4" spans="2:19" ht="15.75" customHeight="1" x14ac:dyDescent="0.35">
      <c r="B4" s="85" t="s">
        <v>54</v>
      </c>
      <c r="C4" s="86"/>
      <c r="D4" s="51" t="s">
        <v>7</v>
      </c>
      <c r="E4" s="51">
        <v>1</v>
      </c>
      <c r="F4" s="52">
        <v>480</v>
      </c>
      <c r="G4" s="52">
        <v>600</v>
      </c>
      <c r="H4" s="52">
        <v>1000</v>
      </c>
      <c r="I4" s="53">
        <v>92</v>
      </c>
      <c r="J4" s="54">
        <f>I4*G4</f>
        <v>55200</v>
      </c>
      <c r="K4" s="79" t="s">
        <v>61</v>
      </c>
      <c r="L4" s="79" t="s">
        <v>62</v>
      </c>
      <c r="M4" s="53">
        <v>25</v>
      </c>
      <c r="N4" s="82" t="s">
        <v>81</v>
      </c>
      <c r="O4" s="55"/>
      <c r="P4" s="46"/>
      <c r="Q4" s="46"/>
      <c r="R4" s="46"/>
      <c r="S4" s="46"/>
    </row>
    <row r="5" spans="2:19" ht="15.75" customHeight="1" x14ac:dyDescent="0.35">
      <c r="B5" s="85" t="s">
        <v>54</v>
      </c>
      <c r="C5" s="86"/>
      <c r="D5" s="56">
        <v>2</v>
      </c>
      <c r="E5" s="56">
        <v>1</v>
      </c>
      <c r="F5" s="57">
        <v>725</v>
      </c>
      <c r="G5" s="57">
        <v>1000</v>
      </c>
      <c r="H5" s="57">
        <v>1150</v>
      </c>
      <c r="I5" s="58">
        <v>92</v>
      </c>
      <c r="J5" s="59">
        <f>I5*G5</f>
        <v>92000</v>
      </c>
      <c r="K5" s="80"/>
      <c r="L5" s="80"/>
      <c r="M5" s="58">
        <v>25</v>
      </c>
      <c r="N5" s="83"/>
      <c r="O5" s="55"/>
      <c r="P5" s="46"/>
      <c r="Q5" s="46"/>
      <c r="R5" s="46"/>
      <c r="S5" s="46"/>
    </row>
    <row r="6" spans="2:19" ht="15.75" customHeight="1" x14ac:dyDescent="0.35">
      <c r="B6" s="85" t="s">
        <v>54</v>
      </c>
      <c r="C6" s="86"/>
      <c r="D6" s="56">
        <v>3</v>
      </c>
      <c r="E6" s="60">
        <v>1.5</v>
      </c>
      <c r="F6" s="57">
        <v>925</v>
      </c>
      <c r="G6" s="57">
        <v>1100</v>
      </c>
      <c r="H6" s="57">
        <v>1250</v>
      </c>
      <c r="I6" s="58">
        <v>92</v>
      </c>
      <c r="J6" s="59">
        <f>I6*G6</f>
        <v>101200</v>
      </c>
      <c r="K6" s="80"/>
      <c r="L6" s="80"/>
      <c r="M6" s="58">
        <v>25</v>
      </c>
      <c r="N6" s="83"/>
      <c r="O6" s="55"/>
      <c r="P6" s="46"/>
      <c r="Q6" s="46"/>
      <c r="R6" s="46"/>
      <c r="S6" s="46"/>
    </row>
    <row r="7" spans="2:19" ht="15.75" customHeight="1" x14ac:dyDescent="0.35">
      <c r="B7" s="85" t="s">
        <v>54</v>
      </c>
      <c r="C7" s="86"/>
      <c r="D7" s="56">
        <v>4</v>
      </c>
      <c r="E7" s="56">
        <v>2</v>
      </c>
      <c r="F7" s="57">
        <v>1200</v>
      </c>
      <c r="G7" s="57">
        <v>1250</v>
      </c>
      <c r="H7" s="57">
        <v>1400</v>
      </c>
      <c r="I7" s="58">
        <v>92</v>
      </c>
      <c r="J7" s="59">
        <f>I7*G7</f>
        <v>115000</v>
      </c>
      <c r="K7" s="80"/>
      <c r="L7" s="80"/>
      <c r="M7" s="58">
        <v>25</v>
      </c>
      <c r="N7" s="83"/>
      <c r="O7" s="46"/>
      <c r="P7" s="46"/>
      <c r="Q7" s="46"/>
      <c r="R7" s="46"/>
      <c r="S7" s="46"/>
    </row>
    <row r="8" spans="2:19" ht="15.75" customHeight="1" x14ac:dyDescent="0.35">
      <c r="B8" s="85" t="s">
        <v>54</v>
      </c>
      <c r="C8" s="86"/>
      <c r="D8" s="56">
        <v>5</v>
      </c>
      <c r="E8" s="56">
        <v>2</v>
      </c>
      <c r="F8" s="57">
        <v>1300</v>
      </c>
      <c r="G8" s="57">
        <v>1350</v>
      </c>
      <c r="H8" s="57">
        <v>1500</v>
      </c>
      <c r="I8" s="58">
        <v>92</v>
      </c>
      <c r="J8" s="59">
        <f>I8*G8</f>
        <v>124200</v>
      </c>
      <c r="K8" s="80"/>
      <c r="L8" s="80"/>
      <c r="M8" s="58">
        <v>25</v>
      </c>
      <c r="N8" s="83"/>
      <c r="O8" s="46"/>
      <c r="P8" s="46"/>
      <c r="Q8" s="46"/>
      <c r="R8" s="46"/>
      <c r="S8" s="46"/>
    </row>
    <row r="9" spans="2:19" ht="15.75" customHeight="1" x14ac:dyDescent="0.35">
      <c r="B9" s="61"/>
      <c r="C9" s="62"/>
      <c r="D9" s="63"/>
      <c r="E9" s="63"/>
      <c r="F9" s="57"/>
      <c r="G9" s="57"/>
      <c r="H9" s="57"/>
      <c r="I9" s="58"/>
      <c r="J9" s="59"/>
      <c r="K9" s="80"/>
      <c r="L9" s="80"/>
      <c r="M9" s="64"/>
      <c r="N9" s="83"/>
      <c r="O9" s="46"/>
      <c r="P9" s="46"/>
      <c r="Q9" s="46"/>
      <c r="R9" s="46"/>
      <c r="S9" s="46"/>
    </row>
    <row r="10" spans="2:19" ht="15.75" customHeight="1" x14ac:dyDescent="0.35">
      <c r="B10" s="85" t="s">
        <v>55</v>
      </c>
      <c r="C10" s="86"/>
      <c r="D10" s="56" t="s">
        <v>7</v>
      </c>
      <c r="E10" s="56">
        <v>1</v>
      </c>
      <c r="F10" s="57">
        <v>300</v>
      </c>
      <c r="G10" s="57">
        <v>600</v>
      </c>
      <c r="H10" s="57">
        <v>900</v>
      </c>
      <c r="I10" s="58">
        <v>125</v>
      </c>
      <c r="J10" s="59">
        <f>I10*G10</f>
        <v>75000</v>
      </c>
      <c r="K10" s="80"/>
      <c r="L10" s="80"/>
      <c r="M10" s="65" t="s">
        <v>13</v>
      </c>
      <c r="N10" s="83"/>
      <c r="O10" s="46"/>
      <c r="P10" s="46"/>
      <c r="Q10" s="46"/>
      <c r="R10" s="46"/>
      <c r="S10" s="46"/>
    </row>
    <row r="11" spans="2:19" ht="15.75" customHeight="1" x14ac:dyDescent="0.35">
      <c r="B11" s="85" t="s">
        <v>55</v>
      </c>
      <c r="C11" s="86"/>
      <c r="D11" s="56">
        <v>2</v>
      </c>
      <c r="E11" s="56">
        <v>1</v>
      </c>
      <c r="F11" s="57">
        <v>725</v>
      </c>
      <c r="G11" s="57">
        <v>900</v>
      </c>
      <c r="H11" s="57">
        <v>1000</v>
      </c>
      <c r="I11" s="58">
        <v>125</v>
      </c>
      <c r="J11" s="59">
        <f>I11*G11</f>
        <v>112500</v>
      </c>
      <c r="K11" s="80"/>
      <c r="L11" s="80"/>
      <c r="M11" s="65" t="s">
        <v>13</v>
      </c>
      <c r="N11" s="83"/>
      <c r="O11" s="46"/>
      <c r="P11" s="46"/>
      <c r="Q11" s="46"/>
      <c r="R11" s="46"/>
      <c r="S11" s="46"/>
    </row>
    <row r="12" spans="2:19" ht="15.75" customHeight="1" x14ac:dyDescent="0.35">
      <c r="B12" s="85" t="s">
        <v>55</v>
      </c>
      <c r="C12" s="86"/>
      <c r="D12" s="56">
        <v>3</v>
      </c>
      <c r="E12" s="60">
        <v>1.5</v>
      </c>
      <c r="F12" s="57">
        <v>925</v>
      </c>
      <c r="G12" s="57">
        <v>1050</v>
      </c>
      <c r="H12" s="57">
        <v>1150</v>
      </c>
      <c r="I12" s="58">
        <v>125</v>
      </c>
      <c r="J12" s="59">
        <f>I12*G12</f>
        <v>131250</v>
      </c>
      <c r="K12" s="80"/>
      <c r="L12" s="80"/>
      <c r="M12" s="65" t="s">
        <v>13</v>
      </c>
      <c r="N12" s="83"/>
      <c r="O12" s="46"/>
      <c r="P12" s="46"/>
      <c r="Q12" s="46"/>
      <c r="R12" s="46"/>
      <c r="S12" s="46"/>
    </row>
    <row r="13" spans="2:19" ht="15.75" customHeight="1" x14ac:dyDescent="0.35">
      <c r="B13" s="85" t="s">
        <v>55</v>
      </c>
      <c r="C13" s="86"/>
      <c r="D13" s="56">
        <v>4</v>
      </c>
      <c r="E13" s="56">
        <v>2</v>
      </c>
      <c r="F13" s="57">
        <v>1200</v>
      </c>
      <c r="G13" s="57">
        <v>1200</v>
      </c>
      <c r="H13" s="57">
        <v>1300</v>
      </c>
      <c r="I13" s="58">
        <v>125</v>
      </c>
      <c r="J13" s="59">
        <f>I13*G13</f>
        <v>150000</v>
      </c>
      <c r="K13" s="80"/>
      <c r="L13" s="80"/>
      <c r="M13" s="65" t="s">
        <v>13</v>
      </c>
      <c r="N13" s="83"/>
      <c r="O13" s="46"/>
      <c r="P13" s="46"/>
      <c r="Q13" s="46"/>
      <c r="R13" s="46"/>
      <c r="S13" s="46"/>
    </row>
    <row r="14" spans="2:19" ht="15.75" customHeight="1" x14ac:dyDescent="0.35">
      <c r="B14" s="85" t="s">
        <v>55</v>
      </c>
      <c r="C14" s="86"/>
      <c r="D14" s="56">
        <v>5</v>
      </c>
      <c r="E14" s="56">
        <v>2</v>
      </c>
      <c r="F14" s="57">
        <v>1300</v>
      </c>
      <c r="G14" s="57">
        <v>1325</v>
      </c>
      <c r="H14" s="57">
        <v>1400</v>
      </c>
      <c r="I14" s="58">
        <v>125</v>
      </c>
      <c r="J14" s="59">
        <f>I14*G14</f>
        <v>165625</v>
      </c>
      <c r="K14" s="80"/>
      <c r="L14" s="80"/>
      <c r="M14" s="65" t="s">
        <v>13</v>
      </c>
      <c r="N14" s="83"/>
      <c r="O14" s="46"/>
      <c r="P14" s="46"/>
      <c r="Q14" s="46"/>
      <c r="R14" s="46"/>
      <c r="S14" s="46"/>
    </row>
    <row r="15" spans="2:19" ht="16.5" customHeight="1" thickBot="1" x14ac:dyDescent="0.4">
      <c r="B15" s="66"/>
      <c r="C15" s="67"/>
      <c r="D15" s="68"/>
      <c r="E15" s="68"/>
      <c r="F15" s="69"/>
      <c r="G15" s="69"/>
      <c r="H15" s="69"/>
      <c r="I15" s="69"/>
      <c r="J15" s="70"/>
      <c r="K15" s="81"/>
      <c r="L15" s="81"/>
      <c r="M15" s="71"/>
      <c r="N15" s="84"/>
      <c r="O15" s="72"/>
      <c r="P15" s="72"/>
      <c r="Q15" s="72"/>
      <c r="R15" s="72"/>
      <c r="S15" s="72"/>
    </row>
    <row r="16" spans="2:19" x14ac:dyDescent="0.3">
      <c r="B16" s="17" t="s">
        <v>60</v>
      </c>
    </row>
  </sheetData>
  <mergeCells count="19">
    <mergeCell ref="B2:C3"/>
    <mergeCell ref="F2:H2"/>
    <mergeCell ref="D2:D3"/>
    <mergeCell ref="E2:E3"/>
    <mergeCell ref="C1:L1"/>
    <mergeCell ref="I2:N2"/>
    <mergeCell ref="K4:K15"/>
    <mergeCell ref="L4:L15"/>
    <mergeCell ref="N4:N15"/>
    <mergeCell ref="B10:C10"/>
    <mergeCell ref="B11:C11"/>
    <mergeCell ref="B12:C12"/>
    <mergeCell ref="B13:C13"/>
    <mergeCell ref="B14:C14"/>
    <mergeCell ref="B4:C4"/>
    <mergeCell ref="B5:C5"/>
    <mergeCell ref="B6:C6"/>
    <mergeCell ref="B7:C7"/>
    <mergeCell ref="B8:C8"/>
  </mergeCells>
  <printOptions horizontalCentered="1"/>
  <pageMargins left="1" right="1" top="1" bottom="1" header="0.5" footer="0.5"/>
  <pageSetup scale="86" orientation="landscape"/>
  <headerFooter>
    <oddHeader>&amp;CADU Schedule of Prototypes and Cost Allowances (ADU Schedule)
Effective: February 28, 2019&amp;RAttachment 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37"/>
  <sheetViews>
    <sheetView workbookViewId="0">
      <selection activeCell="B3" sqref="B3"/>
    </sheetView>
  </sheetViews>
  <sheetFormatPr defaultColWidth="11" defaultRowHeight="15.5" x14ac:dyDescent="0.35"/>
  <cols>
    <col min="1" max="1" width="5.5" customWidth="1"/>
    <col min="2" max="2" width="3.1640625" customWidth="1"/>
    <col min="3" max="3" width="3.1640625" bestFit="1" customWidth="1"/>
    <col min="4" max="4" width="45.6640625" customWidth="1"/>
    <col min="5" max="5" width="21.5" style="40" customWidth="1"/>
    <col min="6" max="6" width="5.1640625" customWidth="1"/>
  </cols>
  <sheetData>
    <row r="1" spans="2:5" s="40" customFormat="1" x14ac:dyDescent="0.35">
      <c r="B1" s="34"/>
      <c r="C1" s="34"/>
      <c r="D1" s="76" t="s">
        <v>22</v>
      </c>
      <c r="E1" s="34"/>
    </row>
    <row r="2" spans="2:5" s="40" customFormat="1" x14ac:dyDescent="0.35">
      <c r="B2" s="34"/>
      <c r="C2" s="34"/>
      <c r="D2" s="76" t="s">
        <v>14</v>
      </c>
      <c r="E2" s="42" t="s">
        <v>33</v>
      </c>
    </row>
    <row r="3" spans="2:5" x14ac:dyDescent="0.35">
      <c r="C3" s="4">
        <v>1</v>
      </c>
      <c r="D3" s="3" t="s">
        <v>23</v>
      </c>
      <c r="E3" s="35"/>
    </row>
    <row r="4" spans="2:5" x14ac:dyDescent="0.35">
      <c r="C4" s="4">
        <v>2</v>
      </c>
      <c r="D4" s="2" t="s">
        <v>57</v>
      </c>
      <c r="E4" s="35"/>
    </row>
    <row r="5" spans="2:5" x14ac:dyDescent="0.35">
      <c r="C5" s="4"/>
      <c r="D5" s="2" t="s">
        <v>0</v>
      </c>
      <c r="E5" s="35"/>
    </row>
    <row r="6" spans="2:5" x14ac:dyDescent="0.35">
      <c r="C6" s="4">
        <v>3</v>
      </c>
      <c r="D6" s="9" t="s">
        <v>15</v>
      </c>
      <c r="E6" s="35"/>
    </row>
    <row r="7" spans="2:5" x14ac:dyDescent="0.35">
      <c r="C7" s="4">
        <v>4</v>
      </c>
      <c r="D7" s="5" t="s">
        <v>12</v>
      </c>
      <c r="E7" s="36"/>
    </row>
    <row r="8" spans="2:5" x14ac:dyDescent="0.35">
      <c r="C8" s="4"/>
      <c r="D8" s="5" t="s">
        <v>10</v>
      </c>
      <c r="E8" s="36"/>
    </row>
    <row r="9" spans="2:5" x14ac:dyDescent="0.35">
      <c r="C9" s="4"/>
      <c r="D9" s="5" t="s">
        <v>11</v>
      </c>
      <c r="E9" s="36"/>
    </row>
    <row r="10" spans="2:5" x14ac:dyDescent="0.35">
      <c r="C10" s="4">
        <v>5</v>
      </c>
      <c r="D10" s="8" t="s">
        <v>32</v>
      </c>
      <c r="E10" s="36"/>
    </row>
    <row r="11" spans="2:5" x14ac:dyDescent="0.35">
      <c r="C11" s="4"/>
      <c r="D11" s="8" t="s">
        <v>16</v>
      </c>
      <c r="E11" s="36"/>
    </row>
    <row r="12" spans="2:5" x14ac:dyDescent="0.35">
      <c r="C12" s="4">
        <v>6</v>
      </c>
      <c r="D12" s="8" t="s">
        <v>17</v>
      </c>
      <c r="E12" s="36"/>
    </row>
    <row r="13" spans="2:5" x14ac:dyDescent="0.35">
      <c r="C13" s="4"/>
      <c r="D13" s="8" t="s">
        <v>35</v>
      </c>
      <c r="E13" s="37"/>
    </row>
    <row r="14" spans="2:5" x14ac:dyDescent="0.35">
      <c r="C14" s="4"/>
      <c r="D14" s="10" t="s">
        <v>1</v>
      </c>
      <c r="E14" s="37"/>
    </row>
    <row r="15" spans="2:5" ht="29" x14ac:dyDescent="0.35">
      <c r="C15" s="4">
        <v>7</v>
      </c>
      <c r="D15" s="1" t="s">
        <v>80</v>
      </c>
      <c r="E15" s="35"/>
    </row>
    <row r="16" spans="2:5" ht="29" x14ac:dyDescent="0.35">
      <c r="C16" s="4">
        <v>8</v>
      </c>
      <c r="D16" s="1" t="s">
        <v>79</v>
      </c>
      <c r="E16" s="36"/>
    </row>
    <row r="17" spans="3:5" ht="29" x14ac:dyDescent="0.35">
      <c r="C17" s="4">
        <v>9</v>
      </c>
      <c r="D17" s="1" t="s">
        <v>82</v>
      </c>
      <c r="E17" s="33"/>
    </row>
    <row r="18" spans="3:5" ht="42" x14ac:dyDescent="0.35">
      <c r="C18" s="4">
        <v>10</v>
      </c>
      <c r="D18" s="16" t="s">
        <v>69</v>
      </c>
      <c r="E18" s="38"/>
    </row>
    <row r="19" spans="3:5" x14ac:dyDescent="0.35">
      <c r="C19" s="4">
        <v>11</v>
      </c>
      <c r="D19" s="78" t="s">
        <v>89</v>
      </c>
      <c r="E19" s="38"/>
    </row>
    <row r="20" spans="3:5" ht="29" x14ac:dyDescent="0.35">
      <c r="C20" s="4">
        <v>12</v>
      </c>
      <c r="D20" s="1" t="s">
        <v>18</v>
      </c>
      <c r="E20" s="43"/>
    </row>
    <row r="21" spans="3:5" x14ac:dyDescent="0.35">
      <c r="C21" s="4"/>
      <c r="D21" s="10" t="s">
        <v>19</v>
      </c>
      <c r="E21" s="37"/>
    </row>
    <row r="22" spans="3:5" ht="29" x14ac:dyDescent="0.35">
      <c r="C22" s="4">
        <v>13</v>
      </c>
      <c r="D22" s="1" t="s">
        <v>73</v>
      </c>
      <c r="E22" s="37"/>
    </row>
    <row r="23" spans="3:5" x14ac:dyDescent="0.35">
      <c r="C23" s="4"/>
      <c r="D23" s="11" t="s">
        <v>70</v>
      </c>
      <c r="E23" s="39"/>
    </row>
    <row r="24" spans="3:5" x14ac:dyDescent="0.35">
      <c r="C24" s="4"/>
      <c r="D24" s="11" t="s">
        <v>71</v>
      </c>
      <c r="E24" s="39"/>
    </row>
    <row r="25" spans="3:5" x14ac:dyDescent="0.35">
      <c r="C25" s="4"/>
      <c r="D25" s="11" t="s">
        <v>90</v>
      </c>
      <c r="E25" s="38"/>
    </row>
    <row r="26" spans="3:5" x14ac:dyDescent="0.35">
      <c r="C26" s="4"/>
      <c r="D26" s="11" t="s">
        <v>83</v>
      </c>
      <c r="E26" s="38"/>
    </row>
    <row r="27" spans="3:5" x14ac:dyDescent="0.35">
      <c r="C27" s="4"/>
      <c r="D27" s="11" t="s">
        <v>39</v>
      </c>
      <c r="E27" s="38"/>
    </row>
    <row r="28" spans="3:5" x14ac:dyDescent="0.35">
      <c r="C28" s="4"/>
      <c r="D28" s="11" t="s">
        <v>40</v>
      </c>
      <c r="E28" s="38"/>
    </row>
    <row r="29" spans="3:5" x14ac:dyDescent="0.35">
      <c r="C29" s="4"/>
      <c r="D29" s="11" t="s">
        <v>41</v>
      </c>
      <c r="E29" s="38"/>
    </row>
    <row r="30" spans="3:5" s="28" customFormat="1" x14ac:dyDescent="0.35">
      <c r="C30" s="29"/>
      <c r="D30" s="30" t="s">
        <v>42</v>
      </c>
      <c r="E30" s="44">
        <f>SUM(E23:E29)</f>
        <v>0</v>
      </c>
    </row>
    <row r="31" spans="3:5" ht="29" x14ac:dyDescent="0.35">
      <c r="C31" s="4">
        <v>14</v>
      </c>
      <c r="D31" s="1" t="s">
        <v>72</v>
      </c>
      <c r="E31" s="37"/>
    </row>
    <row r="32" spans="3:5" ht="26.5" x14ac:dyDescent="0.35">
      <c r="C32" s="4"/>
      <c r="D32" s="11" t="s">
        <v>24</v>
      </c>
      <c r="E32" s="39"/>
    </row>
    <row r="33" spans="3:5" x14ac:dyDescent="0.35">
      <c r="C33" s="4"/>
      <c r="D33" s="11" t="s">
        <v>20</v>
      </c>
      <c r="E33" s="39"/>
    </row>
    <row r="34" spans="3:5" ht="29" x14ac:dyDescent="0.35">
      <c r="C34" s="4">
        <v>15</v>
      </c>
      <c r="D34" s="1" t="s">
        <v>43</v>
      </c>
      <c r="E34" s="43">
        <f>E20+E30+E32+E33</f>
        <v>0</v>
      </c>
    </row>
    <row r="35" spans="3:5" x14ac:dyDescent="0.35">
      <c r="C35" s="4"/>
    </row>
    <row r="36" spans="3:5" x14ac:dyDescent="0.35">
      <c r="C36" s="4"/>
    </row>
    <row r="37" spans="3:5" x14ac:dyDescent="0.35">
      <c r="C37" s="4"/>
    </row>
  </sheetData>
  <phoneticPr fontId="8" type="noConversion"/>
  <printOptions horizontalCentered="1" verticalCentered="1"/>
  <pageMargins left="0.25" right="0.25" top="0.75" bottom="0.75" header="0.3" footer="0.3"/>
  <pageSetup orientation="portrait" horizontalDpi="1200" verticalDpi="1200"/>
  <headerFooter>
    <oddHeader>&amp;RAttachment 2a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workbookViewId="0">
      <selection activeCell="A3" sqref="A3"/>
    </sheetView>
  </sheetViews>
  <sheetFormatPr defaultColWidth="11" defaultRowHeight="15.5" x14ac:dyDescent="0.35"/>
  <cols>
    <col min="1" max="1" width="2.6640625" customWidth="1"/>
    <col min="2" max="2" width="3.1640625" customWidth="1"/>
    <col min="3" max="3" width="45.6640625" customWidth="1"/>
    <col min="4" max="4" width="21.5" customWidth="1"/>
    <col min="6" max="6" width="2.5" customWidth="1"/>
  </cols>
  <sheetData>
    <row r="1" spans="1:5" s="40" customFormat="1" x14ac:dyDescent="0.35">
      <c r="A1" s="34"/>
      <c r="B1" s="74"/>
      <c r="C1" s="73" t="s">
        <v>22</v>
      </c>
      <c r="D1" s="75"/>
      <c r="E1" s="34"/>
    </row>
    <row r="2" spans="1:5" s="40" customFormat="1" x14ac:dyDescent="0.35">
      <c r="A2" s="34"/>
      <c r="B2" s="74"/>
      <c r="C2" s="73" t="s">
        <v>67</v>
      </c>
      <c r="D2" s="42" t="s">
        <v>34</v>
      </c>
      <c r="E2" s="34"/>
    </row>
    <row r="3" spans="1:5" x14ac:dyDescent="0.35">
      <c r="B3" s="4">
        <v>1</v>
      </c>
      <c r="C3" s="25" t="s">
        <v>23</v>
      </c>
      <c r="D3" s="12">
        <f>'ADU Structure Cost (Att2a)'!E3</f>
        <v>0</v>
      </c>
    </row>
    <row r="4" spans="1:5" ht="29" x14ac:dyDescent="0.35">
      <c r="B4" s="4">
        <v>2</v>
      </c>
      <c r="C4" s="20" t="s">
        <v>26</v>
      </c>
      <c r="D4" s="31">
        <f>'ADU Structure Cost (Att2a)'!E34</f>
        <v>0</v>
      </c>
    </row>
    <row r="5" spans="1:5" x14ac:dyDescent="0.35">
      <c r="B5" s="4"/>
      <c r="C5" s="10" t="s">
        <v>68</v>
      </c>
    </row>
    <row r="6" spans="1:5" ht="29" x14ac:dyDescent="0.35">
      <c r="B6" s="4">
        <v>3</v>
      </c>
      <c r="C6" s="1" t="s">
        <v>63</v>
      </c>
      <c r="D6" s="77"/>
    </row>
    <row r="7" spans="1:5" ht="29" x14ac:dyDescent="0.35">
      <c r="B7" s="4">
        <v>4</v>
      </c>
      <c r="C7" s="20" t="s">
        <v>64</v>
      </c>
      <c r="D7" s="13"/>
    </row>
    <row r="8" spans="1:5" x14ac:dyDescent="0.35">
      <c r="B8" s="4">
        <v>5</v>
      </c>
      <c r="C8" s="5" t="s">
        <v>4</v>
      </c>
      <c r="D8" s="14"/>
    </row>
    <row r="9" spans="1:5" x14ac:dyDescent="0.35">
      <c r="B9" s="4"/>
      <c r="C9" s="22" t="s">
        <v>8</v>
      </c>
      <c r="D9" s="32"/>
    </row>
    <row r="10" spans="1:5" x14ac:dyDescent="0.35">
      <c r="B10" s="4"/>
      <c r="C10" s="22" t="s">
        <v>36</v>
      </c>
      <c r="D10" s="31"/>
    </row>
    <row r="11" spans="1:5" x14ac:dyDescent="0.35">
      <c r="C11" s="22" t="s">
        <v>37</v>
      </c>
      <c r="D11" s="31"/>
    </row>
    <row r="12" spans="1:5" x14ac:dyDescent="0.35">
      <c r="C12" s="22" t="s">
        <v>5</v>
      </c>
      <c r="D12" s="31"/>
    </row>
    <row r="13" spans="1:5" x14ac:dyDescent="0.35">
      <c r="C13" s="22" t="s">
        <v>6</v>
      </c>
      <c r="D13" s="31"/>
    </row>
    <row r="14" spans="1:5" x14ac:dyDescent="0.35">
      <c r="C14" s="22" t="s">
        <v>38</v>
      </c>
      <c r="D14" s="31"/>
    </row>
    <row r="15" spans="1:5" x14ac:dyDescent="0.35">
      <c r="C15" s="22" t="s">
        <v>30</v>
      </c>
      <c r="D15" s="31"/>
    </row>
    <row r="16" spans="1:5" x14ac:dyDescent="0.35">
      <c r="C16" s="22" t="s">
        <v>31</v>
      </c>
      <c r="D16" s="44">
        <f>SUM(D9:D15)</f>
        <v>0</v>
      </c>
    </row>
    <row r="17" spans="2:6" ht="29" x14ac:dyDescent="0.35">
      <c r="B17" s="4">
        <v>6</v>
      </c>
      <c r="C17" s="1" t="s">
        <v>88</v>
      </c>
      <c r="D17" s="43">
        <f>D4+D6+D7+D16</f>
        <v>0</v>
      </c>
    </row>
    <row r="18" spans="2:6" ht="42" x14ac:dyDescent="0.35">
      <c r="B18" s="18">
        <v>7</v>
      </c>
      <c r="C18" s="19" t="s">
        <v>74</v>
      </c>
      <c r="D18" s="43"/>
    </row>
    <row r="19" spans="2:6" ht="29" x14ac:dyDescent="0.35">
      <c r="B19" s="4">
        <v>8</v>
      </c>
      <c r="C19" s="1" t="s">
        <v>9</v>
      </c>
      <c r="D19" s="43">
        <f>D17+D18</f>
        <v>0</v>
      </c>
    </row>
    <row r="20" spans="2:6" x14ac:dyDescent="0.35">
      <c r="B20" s="4"/>
      <c r="C20" s="10" t="s">
        <v>25</v>
      </c>
      <c r="D20" s="27"/>
    </row>
    <row r="21" spans="2:6" x14ac:dyDescent="0.35">
      <c r="B21" s="4">
        <v>9</v>
      </c>
      <c r="C21" s="5" t="s">
        <v>86</v>
      </c>
      <c r="D21" s="12"/>
    </row>
    <row r="22" spans="2:6" x14ac:dyDescent="0.35">
      <c r="B22" s="4"/>
      <c r="C22" s="23" t="s">
        <v>85</v>
      </c>
      <c r="D22" s="14"/>
    </row>
    <row r="23" spans="2:6" ht="58.5" x14ac:dyDescent="0.35">
      <c r="B23" s="4"/>
      <c r="C23" s="24" t="s">
        <v>87</v>
      </c>
      <c r="D23" s="21">
        <f>D22*0.5*0.75*0.75</f>
        <v>0</v>
      </c>
    </row>
    <row r="24" spans="2:6" x14ac:dyDescent="0.35">
      <c r="B24" s="4">
        <v>10</v>
      </c>
      <c r="C24" s="5" t="s">
        <v>29</v>
      </c>
      <c r="D24" s="15">
        <v>0.1</v>
      </c>
    </row>
    <row r="25" spans="2:6" x14ac:dyDescent="0.35">
      <c r="B25" s="4">
        <v>11</v>
      </c>
      <c r="C25" s="5" t="s">
        <v>65</v>
      </c>
      <c r="D25" s="21">
        <v>1.4999999999999999E-2</v>
      </c>
    </row>
    <row r="26" spans="2:6" x14ac:dyDescent="0.35">
      <c r="B26" s="4">
        <v>12</v>
      </c>
      <c r="C26" s="5" t="s">
        <v>27</v>
      </c>
      <c r="D26" s="21">
        <v>0.03</v>
      </c>
    </row>
    <row r="27" spans="2:6" x14ac:dyDescent="0.35">
      <c r="B27" s="4">
        <v>13</v>
      </c>
      <c r="C27" s="5" t="s">
        <v>66</v>
      </c>
      <c r="D27" s="21">
        <v>1.4999999999999999E-2</v>
      </c>
    </row>
    <row r="28" spans="2:6" ht="29" x14ac:dyDescent="0.35">
      <c r="B28" s="4">
        <v>14</v>
      </c>
      <c r="C28" s="1" t="s">
        <v>77</v>
      </c>
      <c r="D28" s="41">
        <f>D23+D24+D25+D26+D27</f>
        <v>0.16000000000000003</v>
      </c>
    </row>
    <row r="29" spans="2:6" x14ac:dyDescent="0.35">
      <c r="B29" s="4">
        <v>15</v>
      </c>
      <c r="C29" s="6" t="s">
        <v>76</v>
      </c>
      <c r="D29" s="43">
        <f>D19</f>
        <v>0</v>
      </c>
    </row>
    <row r="30" spans="2:6" x14ac:dyDescent="0.35">
      <c r="B30" s="4"/>
      <c r="C30" s="7" t="s">
        <v>75</v>
      </c>
      <c r="D30" s="13"/>
    </row>
    <row r="31" spans="2:6" x14ac:dyDescent="0.35">
      <c r="B31" s="4">
        <v>16</v>
      </c>
      <c r="C31" s="5" t="s">
        <v>78</v>
      </c>
      <c r="D31" s="43" t="e">
        <f>D29/D30</f>
        <v>#DIV/0!</v>
      </c>
    </row>
    <row r="32" spans="2:6" ht="42.5" customHeight="1" x14ac:dyDescent="0.35">
      <c r="B32" s="4"/>
      <c r="C32" s="99" t="s">
        <v>28</v>
      </c>
      <c r="D32" s="99"/>
      <c r="E32" s="99"/>
      <c r="F32" s="7"/>
    </row>
    <row r="33" spans="2:5" x14ac:dyDescent="0.35">
      <c r="B33" s="4"/>
      <c r="C33" t="s">
        <v>2</v>
      </c>
      <c r="D33" s="98" t="s">
        <v>3</v>
      </c>
      <c r="E33" s="98"/>
    </row>
    <row r="34" spans="2:5" x14ac:dyDescent="0.35">
      <c r="B34" s="4"/>
    </row>
    <row r="35" spans="2:5" x14ac:dyDescent="0.35">
      <c r="B35" s="4"/>
      <c r="C35" s="97" t="s">
        <v>21</v>
      </c>
      <c r="D35" s="97"/>
    </row>
    <row r="36" spans="2:5" x14ac:dyDescent="0.35">
      <c r="B36" s="4"/>
    </row>
  </sheetData>
  <mergeCells count="3">
    <mergeCell ref="C35:D35"/>
    <mergeCell ref="D33:E33"/>
    <mergeCell ref="C32:E32"/>
  </mergeCells>
  <phoneticPr fontId="8" type="noConversion"/>
  <printOptions horizontalCentered="1" verticalCentered="1"/>
  <pageMargins left="0.25" right="0.25" top="0.75" bottom="0.75" header="0.3" footer="0.3"/>
  <pageSetup scale="89" orientation="portrait"/>
  <headerFooter>
    <oddHeader>&amp;RAttachment 2b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ADU Schedule (Att1)</vt:lpstr>
      <vt:lpstr>ADU Structure Cost (Att2a)</vt:lpstr>
      <vt:lpstr>ADU Maximum Sales Price (Att2b)</vt:lpstr>
      <vt:lpstr>'ADU Maximum Sales Price (Att2b)'!Print_Area</vt:lpstr>
      <vt:lpstr>'ADU Structure Cost (Att2a)'!Print_Area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Belote</dc:creator>
  <cp:lastModifiedBy>Hamud, Abdirazak M</cp:lastModifiedBy>
  <cp:lastPrinted>2020-01-15T20:20:36Z</cp:lastPrinted>
  <dcterms:created xsi:type="dcterms:W3CDTF">2011-02-28T05:13:42Z</dcterms:created>
  <dcterms:modified xsi:type="dcterms:W3CDTF">2020-07-19T23:59:16Z</dcterms:modified>
</cp:coreProperties>
</file>