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Linked Schedules\Advertised-Adopted\Schedules for Web\FY 2018 Adopted\"/>
    </mc:Choice>
  </mc:AlternateContent>
  <bookViews>
    <workbookView xWindow="0" yWindow="0" windowWidth="28800" windowHeight="12435"/>
  </bookViews>
  <sheets>
    <sheet name="Non-Appropriated Expenditures" sheetId="1" r:id="rId1"/>
  </sheets>
  <definedNames>
    <definedName name="ExternalData2" localSheetId="0">'Non-Appropriated Expenditures'!$A$14:$G$15</definedName>
    <definedName name="ExternalData4" localSheetId="0">'Non-Appropriated Expenditures'!$C$32:$G$34</definedName>
    <definedName name="ExternalData5" localSheetId="0">'Non-Appropriated Expenditures'!$A$43:$G$44</definedName>
    <definedName name="ExternalData6" localSheetId="0">'Non-Appropriated Expenditures'!$A$46:$G$47</definedName>
    <definedName name="ExternalData8" localSheetId="0">'Non-Appropriated Expenditures'!$C$19:$G$27</definedName>
    <definedName name="Fund_type_G10" localSheetId="0">'Non-Appropriated Expenditures'!$A$9:$G$10</definedName>
    <definedName name="_xlnm.Print_Area" localSheetId="0">'Non-Appropriated Expenditures'!$A$1:$I$51</definedName>
    <definedName name="_xlnm.Print_Titles" localSheetId="0">'Non-Appropriated Expenditures'!$1:$4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E48" i="1"/>
  <c r="C48" i="1"/>
  <c r="H46" i="1"/>
  <c r="I46" i="1" s="1"/>
  <c r="H43" i="1"/>
  <c r="I43" i="1" s="1"/>
  <c r="F48" i="1"/>
  <c r="D48" i="1"/>
  <c r="G36" i="1"/>
  <c r="E36" i="1"/>
  <c r="C36" i="1"/>
  <c r="H34" i="1"/>
  <c r="I34" i="1" s="1"/>
  <c r="H33" i="1"/>
  <c r="I33" i="1" s="1"/>
  <c r="H32" i="1"/>
  <c r="I32" i="1" s="1"/>
  <c r="F36" i="1"/>
  <c r="D36" i="1"/>
  <c r="D38" i="1" s="1"/>
  <c r="F29" i="1"/>
  <c r="D29" i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G29" i="1"/>
  <c r="E29" i="1"/>
  <c r="C29" i="1"/>
  <c r="H14" i="1"/>
  <c r="I14" i="1" s="1"/>
  <c r="H9" i="1"/>
  <c r="I9" i="1" s="1"/>
  <c r="H29" i="1" l="1"/>
  <c r="I29" i="1" s="1"/>
  <c r="E38" i="1"/>
  <c r="H36" i="1"/>
  <c r="I36" i="1" s="1"/>
  <c r="F38" i="1"/>
  <c r="F50" i="1" s="1"/>
  <c r="C38" i="1"/>
  <c r="C50" i="1" s="1"/>
  <c r="D50" i="1"/>
  <c r="E50" i="1"/>
  <c r="H19" i="1"/>
  <c r="I19" i="1" s="1"/>
  <c r="G38" i="1"/>
  <c r="H38" i="1" s="1"/>
  <c r="I38" i="1" s="1"/>
  <c r="H48" i="1"/>
  <c r="I48" i="1" s="1"/>
  <c r="G50" i="1" l="1"/>
  <c r="H50" i="1" l="1"/>
  <c r="I50" i="1" s="1"/>
</calcChain>
</file>

<file path=xl/sharedStrings.xml><?xml version="1.0" encoding="utf-8"?>
<sst xmlns="http://schemas.openxmlformats.org/spreadsheetml/2006/main" count="57" uniqueCount="56">
  <si>
    <t>FY 2018 ADOPTED EXPENDITURES BY FUND</t>
  </si>
  <si>
    <t>SUMMARY OF NON-APPROPRIATED FUNDS</t>
  </si>
  <si>
    <t>Fund</t>
  </si>
  <si>
    <t>FY 2016
Actual</t>
  </si>
  <si>
    <t>FY 2017
Adopted
Budget Plan</t>
  </si>
  <si>
    <t>FY 2017
Revised
Budget Plan</t>
  </si>
  <si>
    <t>FY 2018
Advertised
Budget Plan</t>
  </si>
  <si>
    <t>FY 2018
Adopted
Budget Plan</t>
  </si>
  <si>
    <t>Increase/
(Decrease)
Over Revised</t>
  </si>
  <si>
    <t>% Increase/
(Decrease)
Over Revised</t>
  </si>
  <si>
    <t>HUMAN SERVICES</t>
  </si>
  <si>
    <t>Special Revenue Funds</t>
  </si>
  <si>
    <t>83000</t>
  </si>
  <si>
    <t>NORTHERN VIRGINIA REGIONAL IDENTIFICATION SYSTEM (NOVARIS)</t>
  </si>
  <si>
    <t>Agency Funds</t>
  </si>
  <si>
    <t>10031</t>
  </si>
  <si>
    <t>HOUSING AND COMMUNITY DEVELOPMENT</t>
  </si>
  <si>
    <t>Other Housing Funds</t>
  </si>
  <si>
    <t>81000</t>
  </si>
  <si>
    <t>81020</t>
  </si>
  <si>
    <t>81030</t>
  </si>
  <si>
    <t>81050</t>
  </si>
  <si>
    <t>81060</t>
  </si>
  <si>
    <t>81100</t>
  </si>
  <si>
    <t>81200</t>
  </si>
  <si>
    <t>81300</t>
  </si>
  <si>
    <t>81500</t>
  </si>
  <si>
    <t>Total Other Housing Funds</t>
  </si>
  <si>
    <t>Annual Contribution Contract</t>
  </si>
  <si>
    <t>81510</t>
  </si>
  <si>
    <t>81520</t>
  </si>
  <si>
    <t>81530</t>
  </si>
  <si>
    <t>Total Annual Contribution Contract</t>
  </si>
  <si>
    <t>TOTAL HOUSING AND COMMUNITY DEVELOPMENT</t>
  </si>
  <si>
    <t>FAIRFAX COUNTY PARK AUTHORITY</t>
  </si>
  <si>
    <t>80000</t>
  </si>
  <si>
    <t>Capital Projects Funds</t>
  </si>
  <si>
    <t>80300</t>
  </si>
  <si>
    <t>TOTAL FAIRFAX COUNTY PARK AUTHORITY</t>
  </si>
  <si>
    <t>TOTAL NON-APPROPRIATED FUNDS</t>
  </si>
  <si>
    <t>Alcohol Safety Action Program</t>
  </si>
  <si>
    <t>Northern Virginia Regional Identification System</t>
  </si>
  <si>
    <t>FCRHA General Operating</t>
  </si>
  <si>
    <t>Non-County Appropriated Rehabilitation Loan</t>
  </si>
  <si>
    <t>FCRHA Revolving Development</t>
  </si>
  <si>
    <t>FCRHA Private Financing</t>
  </si>
  <si>
    <t>FCRHA Internal Service</t>
  </si>
  <si>
    <t>Fairfax County Rental Program</t>
  </si>
  <si>
    <t>Housing Partnerships</t>
  </si>
  <si>
    <t>RAD-Fairfax County Rental Program</t>
  </si>
  <si>
    <t>Housing Grants and Projects</t>
  </si>
  <si>
    <t>Housing Choice Voucher Program</t>
  </si>
  <si>
    <t>Public Housing Projects Under Management</t>
  </si>
  <si>
    <t>Public Housing Projects Under Modernization</t>
  </si>
  <si>
    <t>Park Revenue and Operating</t>
  </si>
  <si>
    <t>Park Improvement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</si>
</sst>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0%_);\(0.00%\)"/>
    <numFmt numFmtId="165" formatCode="&quot;$&quot;#,##0"/>
  </numFmts>
  <fonts count="9" x14ac:knownFonts="1">
    <font>
      <sz val="10"/>
      <name val="Arial"/>
      <family val="2"/>
    </font>
    <font>
      <b/>
      <sz val="16"/>
      <name val="Franklin Gothic Medium Cond"/>
      <family val="2"/>
    </font>
    <font>
      <sz val="16"/>
      <name val="Franklin Gothic Medium Cond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1" xfId="0" quotePrefix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quotePrefix="1" applyFont="1" applyBorder="1" applyAlignment="1">
      <alignment horizontal="center" wrapText="1"/>
    </xf>
    <xf numFmtId="0" fontId="5" fillId="0" borderId="0" xfId="0" applyFont="1"/>
    <xf numFmtId="0" fontId="7" fillId="0" borderId="0" xfId="0" applyFont="1"/>
    <xf numFmtId="0" fontId="7" fillId="0" borderId="0" xfId="0" quotePrefix="1" applyFont="1" applyFill="1"/>
    <xf numFmtId="0" fontId="7" fillId="0" borderId="0" xfId="0" applyFont="1" applyFill="1"/>
    <xf numFmtId="5" fontId="7" fillId="0" borderId="0" xfId="0" applyNumberFormat="1" applyFont="1" applyFill="1"/>
    <xf numFmtId="5" fontId="7" fillId="0" borderId="0" xfId="0" applyNumberFormat="1" applyFont="1"/>
    <xf numFmtId="164" fontId="7" fillId="0" borderId="0" xfId="0" applyNumberFormat="1" applyFont="1" applyAlignment="1">
      <alignment horizontal="right"/>
    </xf>
    <xf numFmtId="165" fontId="7" fillId="0" borderId="0" xfId="0" applyNumberFormat="1" applyFont="1"/>
    <xf numFmtId="37" fontId="7" fillId="0" borderId="0" xfId="0" applyNumberFormat="1" applyFont="1" applyFill="1"/>
    <xf numFmtId="37" fontId="7" fillId="0" borderId="0" xfId="0" applyNumberFormat="1" applyFont="1"/>
    <xf numFmtId="37" fontId="6" fillId="0" borderId="0" xfId="0" applyNumberFormat="1" applyFont="1"/>
    <xf numFmtId="37" fontId="7" fillId="0" borderId="2" xfId="0" applyNumberFormat="1" applyFont="1" applyFill="1" applyBorder="1"/>
    <xf numFmtId="37" fontId="7" fillId="0" borderId="2" xfId="0" applyNumberFormat="1" applyFont="1" applyBorder="1"/>
    <xf numFmtId="164" fontId="7" fillId="0" borderId="2" xfId="0" applyNumberFormat="1" applyFont="1" applyBorder="1" applyAlignment="1">
      <alignment horizontal="right"/>
    </xf>
    <xf numFmtId="37" fontId="7" fillId="0" borderId="0" xfId="0" applyNumberFormat="1" applyFont="1" applyBorder="1"/>
    <xf numFmtId="37" fontId="7" fillId="0" borderId="0" xfId="0" applyNumberFormat="1" applyFont="1" applyFill="1" applyBorder="1"/>
    <xf numFmtId="0" fontId="5" fillId="0" borderId="0" xfId="0" applyFont="1" applyAlignment="1">
      <alignment horizontal="left" wrapText="1" indent="2"/>
    </xf>
    <xf numFmtId="5" fontId="5" fillId="0" borderId="0" xfId="0" applyNumberFormat="1" applyFont="1"/>
    <xf numFmtId="164" fontId="5" fillId="0" borderId="0" xfId="0" applyNumberFormat="1" applyFont="1" applyAlignment="1">
      <alignment horizontal="right"/>
    </xf>
    <xf numFmtId="3" fontId="7" fillId="0" borderId="0" xfId="0" applyNumberFormat="1" applyFont="1" applyBorder="1"/>
    <xf numFmtId="5" fontId="7" fillId="0" borderId="2" xfId="0" applyNumberFormat="1" applyFont="1" applyFill="1" applyBorder="1"/>
    <xf numFmtId="5" fontId="7" fillId="0" borderId="2" xfId="0" applyNumberFormat="1" applyFont="1" applyBorder="1"/>
    <xf numFmtId="5" fontId="7" fillId="0" borderId="0" xfId="0" applyNumberFormat="1" applyFont="1" applyBorder="1"/>
    <xf numFmtId="5" fontId="5" fillId="0" borderId="0" xfId="0" applyNumberFormat="1" applyFont="1" applyBorder="1"/>
    <xf numFmtId="0" fontId="5" fillId="0" borderId="1" xfId="0" applyFont="1" applyBorder="1"/>
    <xf numFmtId="5" fontId="5" fillId="0" borderId="1" xfId="0" applyNumberFormat="1" applyFont="1" applyBorder="1"/>
    <xf numFmtId="164" fontId="5" fillId="0" borderId="1" xfId="0" applyNumberFormat="1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showGridLines="0" tabSelected="1" zoomScale="110" zoomScaleNormal="110" zoomScaleSheetLayoutView="85" workbookViewId="0">
      <selection activeCell="D25" sqref="D25"/>
    </sheetView>
  </sheetViews>
  <sheetFormatPr defaultRowHeight="12.75" x14ac:dyDescent="0.2"/>
  <cols>
    <col min="1" max="1" width="4.85546875" style="40" customWidth="1"/>
    <col min="2" max="2" width="30" style="40" customWidth="1"/>
    <col min="3" max="4" width="10.28515625" style="40" customWidth="1"/>
    <col min="5" max="5" width="10.140625" style="40" customWidth="1"/>
    <col min="6" max="7" width="10.28515625" style="40" customWidth="1"/>
    <col min="8" max="8" width="11.42578125" style="40" customWidth="1"/>
    <col min="9" max="9" width="11.140625" style="40" customWidth="1"/>
    <col min="10" max="10" width="14" style="40" bestFit="1" customWidth="1"/>
    <col min="11" max="11" width="8.7109375" style="40" bestFit="1" customWidth="1"/>
    <col min="12" max="12" width="27.140625" style="40" bestFit="1" customWidth="1"/>
    <col min="13" max="16384" width="9.140625" style="40"/>
  </cols>
  <sheetData>
    <row r="1" spans="1:9" s="4" customFormat="1" ht="19.149999999999999" customHeight="1" x14ac:dyDescent="0.35">
      <c r="A1" s="1" t="s">
        <v>0</v>
      </c>
      <c r="B1" s="1"/>
      <c r="C1" s="2"/>
      <c r="D1" s="2"/>
      <c r="E1" s="2"/>
      <c r="F1" s="2"/>
      <c r="G1" s="2"/>
      <c r="H1" s="3"/>
      <c r="I1" s="3"/>
    </row>
    <row r="2" spans="1:9" s="4" customFormat="1" ht="19.149999999999999" customHeight="1" x14ac:dyDescent="0.35">
      <c r="A2" s="1" t="s">
        <v>1</v>
      </c>
      <c r="B2" s="1"/>
      <c r="C2" s="2"/>
      <c r="D2" s="2"/>
      <c r="E2" s="2"/>
      <c r="F2" s="2"/>
      <c r="G2" s="2"/>
      <c r="H2" s="3"/>
      <c r="I2" s="3"/>
    </row>
    <row r="3" spans="1:9" s="7" customFormat="1" ht="24" customHeight="1" x14ac:dyDescent="0.25">
      <c r="A3" s="5"/>
      <c r="B3" s="5"/>
      <c r="C3" s="6"/>
      <c r="D3" s="6"/>
      <c r="E3" s="6"/>
      <c r="F3" s="6"/>
      <c r="G3" s="6"/>
      <c r="H3" s="6"/>
      <c r="I3" s="6"/>
    </row>
    <row r="4" spans="1:9" s="10" customFormat="1" ht="41.25" thickBot="1" x14ac:dyDescent="0.3">
      <c r="A4" s="41" t="s">
        <v>2</v>
      </c>
      <c r="B4" s="41"/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</row>
    <row r="5" spans="1:9" s="10" customFormat="1" ht="12.75" customHeight="1" x14ac:dyDescent="0.25">
      <c r="A5" s="11"/>
      <c r="B5" s="11"/>
      <c r="C5" s="12"/>
      <c r="D5" s="12"/>
      <c r="E5" s="12"/>
      <c r="F5" s="12"/>
      <c r="G5" s="12"/>
      <c r="H5" s="12"/>
      <c r="I5" s="12"/>
    </row>
    <row r="6" spans="1:9" s="10" customFormat="1" ht="13.5" x14ac:dyDescent="0.25">
      <c r="A6" s="13" t="s">
        <v>10</v>
      </c>
      <c r="B6" s="13"/>
      <c r="C6" s="14"/>
      <c r="D6" s="14"/>
      <c r="E6" s="14"/>
      <c r="F6" s="14"/>
      <c r="G6" s="14"/>
      <c r="H6" s="14"/>
      <c r="I6" s="14"/>
    </row>
    <row r="7" spans="1:9" s="10" customFormat="1" ht="7.5" customHeight="1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s="10" customFormat="1" ht="13.5" x14ac:dyDescent="0.25">
      <c r="A8" s="13" t="s">
        <v>11</v>
      </c>
      <c r="B8" s="13"/>
      <c r="C8" s="14"/>
      <c r="D8" s="14"/>
      <c r="E8" s="14"/>
      <c r="F8" s="14"/>
      <c r="G8" s="14"/>
      <c r="H8" s="14"/>
      <c r="I8" s="14"/>
    </row>
    <row r="9" spans="1:9" s="10" customFormat="1" ht="13.5" x14ac:dyDescent="0.25">
      <c r="A9" s="15" t="s">
        <v>12</v>
      </c>
      <c r="B9" s="16" t="s">
        <v>40</v>
      </c>
      <c r="C9" s="17">
        <v>1710753</v>
      </c>
      <c r="D9" s="17">
        <v>2003006</v>
      </c>
      <c r="E9" s="17">
        <v>2003156</v>
      </c>
      <c r="F9" s="17">
        <v>1818497</v>
      </c>
      <c r="G9" s="17">
        <v>1818497</v>
      </c>
      <c r="H9" s="18">
        <f>G9-E9</f>
        <v>-184659</v>
      </c>
      <c r="I9" s="19">
        <f>IF((ISERROR(H9/E9)),"-     ",(H9/E9))</f>
        <v>-9.2184033594987114E-2</v>
      </c>
    </row>
    <row r="10" spans="1:9" s="10" customFormat="1" ht="13.5" x14ac:dyDescent="0.25">
      <c r="A10" s="14"/>
      <c r="B10" s="14"/>
      <c r="C10" s="20"/>
      <c r="D10" s="20"/>
      <c r="E10" s="20"/>
      <c r="F10" s="20"/>
      <c r="G10" s="20"/>
      <c r="H10" s="18"/>
      <c r="I10" s="19"/>
    </row>
    <row r="11" spans="1:9" s="10" customFormat="1" ht="13.5" x14ac:dyDescent="0.25">
      <c r="A11" s="13" t="s">
        <v>13</v>
      </c>
      <c r="B11" s="13"/>
      <c r="C11" s="20"/>
      <c r="D11" s="20"/>
      <c r="E11" s="20"/>
      <c r="F11" s="20"/>
      <c r="G11" s="20"/>
      <c r="H11" s="20"/>
      <c r="I11" s="19"/>
    </row>
    <row r="12" spans="1:9" s="10" customFormat="1" ht="7.5" customHeight="1" x14ac:dyDescent="0.25">
      <c r="A12" s="13"/>
      <c r="B12" s="13"/>
      <c r="C12" s="20"/>
      <c r="D12" s="20"/>
      <c r="E12" s="20"/>
      <c r="F12" s="20"/>
      <c r="G12" s="20"/>
      <c r="H12" s="20"/>
      <c r="I12" s="19"/>
    </row>
    <row r="13" spans="1:9" s="10" customFormat="1" ht="13.5" x14ac:dyDescent="0.25">
      <c r="A13" s="13" t="s">
        <v>14</v>
      </c>
      <c r="B13" s="13"/>
      <c r="C13" s="20"/>
      <c r="D13" s="20"/>
      <c r="E13" s="20"/>
      <c r="F13" s="20"/>
      <c r="G13" s="20"/>
      <c r="H13" s="20"/>
      <c r="I13" s="19"/>
    </row>
    <row r="14" spans="1:9" s="10" customFormat="1" ht="13.5" x14ac:dyDescent="0.25">
      <c r="A14" s="15" t="s">
        <v>15</v>
      </c>
      <c r="B14" s="16" t="s">
        <v>41</v>
      </c>
      <c r="C14" s="17">
        <v>26690</v>
      </c>
      <c r="D14" s="17">
        <v>18799</v>
      </c>
      <c r="E14" s="17">
        <v>38204</v>
      </c>
      <c r="F14" s="17">
        <v>18799</v>
      </c>
      <c r="G14" s="17">
        <v>18799</v>
      </c>
      <c r="H14" s="18">
        <f>G14-E14</f>
        <v>-19405</v>
      </c>
      <c r="I14" s="19">
        <f>IF((ISERROR(H14/E14)),"-     ",(H14/E14))</f>
        <v>-0.50793110669039887</v>
      </c>
    </row>
    <row r="15" spans="1:9" s="10" customFormat="1" ht="13.5" x14ac:dyDescent="0.25">
      <c r="A15" s="14"/>
      <c r="B15" s="14"/>
      <c r="C15" s="14"/>
      <c r="D15" s="14"/>
      <c r="E15" s="14"/>
      <c r="F15" s="14"/>
      <c r="G15" s="14"/>
      <c r="H15" s="18"/>
      <c r="I15" s="19"/>
    </row>
    <row r="16" spans="1:9" s="10" customFormat="1" ht="13.5" x14ac:dyDescent="0.25">
      <c r="A16" s="13" t="s">
        <v>16</v>
      </c>
      <c r="B16" s="13"/>
      <c r="C16" s="14"/>
      <c r="D16" s="14"/>
      <c r="E16" s="14"/>
      <c r="F16" s="14"/>
      <c r="G16" s="14"/>
      <c r="H16" s="14"/>
      <c r="I16" s="19"/>
    </row>
    <row r="17" spans="1:11" s="10" customFormat="1" ht="7.5" customHeight="1" x14ac:dyDescent="0.25">
      <c r="A17" s="14"/>
      <c r="B17" s="14"/>
      <c r="C17" s="14"/>
      <c r="D17" s="14"/>
      <c r="E17" s="14"/>
      <c r="F17" s="14"/>
      <c r="G17" s="14"/>
      <c r="H17" s="14"/>
      <c r="I17" s="19"/>
    </row>
    <row r="18" spans="1:11" s="10" customFormat="1" ht="13.5" x14ac:dyDescent="0.25">
      <c r="A18" s="13" t="s">
        <v>17</v>
      </c>
      <c r="B18" s="13"/>
      <c r="C18" s="14"/>
      <c r="D18" s="14"/>
      <c r="E18" s="14"/>
      <c r="F18" s="14"/>
      <c r="G18" s="14"/>
      <c r="H18" s="14"/>
      <c r="I18" s="19"/>
    </row>
    <row r="19" spans="1:11" s="10" customFormat="1" ht="13.5" x14ac:dyDescent="0.25">
      <c r="A19" s="15" t="s">
        <v>18</v>
      </c>
      <c r="B19" s="16" t="s">
        <v>42</v>
      </c>
      <c r="C19" s="17">
        <v>3843903</v>
      </c>
      <c r="D19" s="17">
        <v>3515829</v>
      </c>
      <c r="E19" s="17">
        <v>5015766</v>
      </c>
      <c r="F19" s="17">
        <v>3241942</v>
      </c>
      <c r="G19" s="17">
        <v>3241942</v>
      </c>
      <c r="H19" s="18">
        <f t="shared" ref="H19:H27" si="0">G19-E19</f>
        <v>-1773824</v>
      </c>
      <c r="I19" s="19">
        <f t="shared" ref="I19:I27" si="1">IF((ISERROR(H19/E19)),"-     ",(H19/E19))</f>
        <v>-0.35364967185470775</v>
      </c>
    </row>
    <row r="20" spans="1:11" s="10" customFormat="1" ht="13.5" x14ac:dyDescent="0.25">
      <c r="A20" s="15" t="s">
        <v>19</v>
      </c>
      <c r="B20" s="16" t="s">
        <v>43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2">
        <f t="shared" si="0"/>
        <v>0</v>
      </c>
      <c r="I20" s="19" t="str">
        <f t="shared" si="1"/>
        <v xml:space="preserve">-     </v>
      </c>
    </row>
    <row r="21" spans="1:11" s="10" customFormat="1" ht="13.5" x14ac:dyDescent="0.25">
      <c r="A21" s="15" t="s">
        <v>20</v>
      </c>
      <c r="B21" s="16" t="s">
        <v>44</v>
      </c>
      <c r="C21" s="21">
        <v>53029</v>
      </c>
      <c r="D21" s="21">
        <v>0</v>
      </c>
      <c r="E21" s="21">
        <v>378731</v>
      </c>
      <c r="F21" s="21">
        <v>0</v>
      </c>
      <c r="G21" s="21">
        <v>0</v>
      </c>
      <c r="H21" s="22">
        <f t="shared" si="0"/>
        <v>-378731</v>
      </c>
      <c r="I21" s="19">
        <f t="shared" si="1"/>
        <v>-1</v>
      </c>
    </row>
    <row r="22" spans="1:11" s="10" customFormat="1" ht="13.5" x14ac:dyDescent="0.25">
      <c r="A22" s="15" t="s">
        <v>21</v>
      </c>
      <c r="B22" s="16" t="s">
        <v>45</v>
      </c>
      <c r="C22" s="21">
        <v>128012</v>
      </c>
      <c r="D22" s="21">
        <v>4103</v>
      </c>
      <c r="E22" s="21">
        <v>1865897</v>
      </c>
      <c r="F22" s="21">
        <v>0</v>
      </c>
      <c r="G22" s="21">
        <v>0</v>
      </c>
      <c r="H22" s="22">
        <f t="shared" si="0"/>
        <v>-1865897</v>
      </c>
      <c r="I22" s="19">
        <f t="shared" si="1"/>
        <v>-1</v>
      </c>
      <c r="K22" s="23"/>
    </row>
    <row r="23" spans="1:11" s="10" customFormat="1" ht="13.5" x14ac:dyDescent="0.25">
      <c r="A23" s="15" t="s">
        <v>22</v>
      </c>
      <c r="B23" s="16" t="s">
        <v>46</v>
      </c>
      <c r="C23" s="21">
        <v>3681590</v>
      </c>
      <c r="D23" s="21">
        <v>3409540</v>
      </c>
      <c r="E23" s="21">
        <v>4499958</v>
      </c>
      <c r="F23" s="21">
        <v>3795720</v>
      </c>
      <c r="G23" s="21">
        <v>3795720</v>
      </c>
      <c r="H23" s="22">
        <f t="shared" si="0"/>
        <v>-704238</v>
      </c>
      <c r="I23" s="19">
        <f t="shared" si="1"/>
        <v>-0.15649879398874389</v>
      </c>
    </row>
    <row r="24" spans="1:11" s="10" customFormat="1" ht="13.5" x14ac:dyDescent="0.25">
      <c r="A24" s="15" t="s">
        <v>23</v>
      </c>
      <c r="B24" s="16" t="s">
        <v>47</v>
      </c>
      <c r="C24" s="21">
        <v>4453811</v>
      </c>
      <c r="D24" s="21">
        <v>4522291</v>
      </c>
      <c r="E24" s="21">
        <v>4647888</v>
      </c>
      <c r="F24" s="21">
        <v>4415023</v>
      </c>
      <c r="G24" s="21">
        <v>4415023</v>
      </c>
      <c r="H24" s="22">
        <f t="shared" si="0"/>
        <v>-232865</v>
      </c>
      <c r="I24" s="19">
        <f t="shared" si="1"/>
        <v>-5.0101250288302986E-2</v>
      </c>
    </row>
    <row r="25" spans="1:11" s="10" customFormat="1" ht="13.5" x14ac:dyDescent="0.25">
      <c r="A25" s="15" t="s">
        <v>24</v>
      </c>
      <c r="B25" s="16" t="s">
        <v>48</v>
      </c>
      <c r="C25" s="21">
        <v>1470819</v>
      </c>
      <c r="D25" s="21">
        <v>1744703</v>
      </c>
      <c r="E25" s="21">
        <v>2113796</v>
      </c>
      <c r="F25" s="21">
        <v>1933572</v>
      </c>
      <c r="G25" s="21">
        <v>1933572</v>
      </c>
      <c r="H25" s="22">
        <f t="shared" si="0"/>
        <v>-180224</v>
      </c>
      <c r="I25" s="19">
        <f t="shared" si="1"/>
        <v>-8.5260829332631904E-2</v>
      </c>
    </row>
    <row r="26" spans="1:11" s="10" customFormat="1" ht="13.5" x14ac:dyDescent="0.25">
      <c r="A26" s="15" t="s">
        <v>25</v>
      </c>
      <c r="B26" s="16" t="s">
        <v>49</v>
      </c>
      <c r="C26" s="21">
        <v>0</v>
      </c>
      <c r="D26" s="21">
        <v>0</v>
      </c>
      <c r="E26" s="21">
        <v>464412</v>
      </c>
      <c r="F26" s="21">
        <v>2526026</v>
      </c>
      <c r="G26" s="21">
        <v>2526026</v>
      </c>
      <c r="H26" s="22">
        <f t="shared" si="0"/>
        <v>2061614</v>
      </c>
      <c r="I26" s="19">
        <f t="shared" si="1"/>
        <v>4.4391919244119444</v>
      </c>
    </row>
    <row r="27" spans="1:11" s="10" customFormat="1" ht="13.5" x14ac:dyDescent="0.25">
      <c r="A27" s="15" t="s">
        <v>26</v>
      </c>
      <c r="B27" s="16" t="s">
        <v>50</v>
      </c>
      <c r="C27" s="24">
        <v>251226</v>
      </c>
      <c r="D27" s="24">
        <v>0</v>
      </c>
      <c r="E27" s="24">
        <v>1243468</v>
      </c>
      <c r="F27" s="24">
        <v>0</v>
      </c>
      <c r="G27" s="24">
        <v>0</v>
      </c>
      <c r="H27" s="25">
        <f t="shared" si="0"/>
        <v>-1243468</v>
      </c>
      <c r="I27" s="26">
        <f t="shared" si="1"/>
        <v>-1</v>
      </c>
    </row>
    <row r="28" spans="1:11" s="10" customFormat="1" ht="7.5" customHeight="1" x14ac:dyDescent="0.25">
      <c r="A28" s="14"/>
      <c r="B28" s="14"/>
      <c r="C28" s="27"/>
      <c r="D28" s="27"/>
      <c r="E28" s="28"/>
      <c r="F28" s="27"/>
      <c r="G28" s="27"/>
      <c r="H28" s="27"/>
      <c r="I28" s="19"/>
    </row>
    <row r="29" spans="1:11" s="10" customFormat="1" ht="13.5" x14ac:dyDescent="0.25">
      <c r="B29" s="29" t="s">
        <v>27</v>
      </c>
      <c r="C29" s="30">
        <f>SUM(C19:C27)</f>
        <v>13882390</v>
      </c>
      <c r="D29" s="30">
        <f>SUM(D19:D27)</f>
        <v>13196466</v>
      </c>
      <c r="E29" s="30">
        <f>SUM(E19:E27)</f>
        <v>20229916</v>
      </c>
      <c r="F29" s="30">
        <f>SUM(F19:F27)</f>
        <v>15912283</v>
      </c>
      <c r="G29" s="30">
        <f>SUM(G19:G27)</f>
        <v>15912283</v>
      </c>
      <c r="H29" s="30">
        <f>G29-E29</f>
        <v>-4317633</v>
      </c>
      <c r="I29" s="31">
        <f>IF((ISERROR(H29/E29)),"-     ",(H29/E29))</f>
        <v>-0.21342812298380279</v>
      </c>
    </row>
    <row r="30" spans="1:11" s="10" customFormat="1" ht="13.5" x14ac:dyDescent="0.25">
      <c r="A30" s="14"/>
      <c r="B30" s="14"/>
      <c r="C30" s="14"/>
      <c r="D30" s="14"/>
      <c r="E30" s="14"/>
      <c r="F30" s="14"/>
      <c r="G30" s="14"/>
      <c r="H30" s="14"/>
      <c r="I30" s="19"/>
    </row>
    <row r="31" spans="1:11" s="10" customFormat="1" ht="13.5" x14ac:dyDescent="0.25">
      <c r="A31" s="13" t="s">
        <v>28</v>
      </c>
      <c r="B31" s="13"/>
      <c r="C31" s="14"/>
      <c r="D31" s="14"/>
      <c r="E31" s="14"/>
      <c r="F31" s="14"/>
      <c r="G31" s="14"/>
      <c r="H31" s="14"/>
      <c r="I31" s="19"/>
    </row>
    <row r="32" spans="1:11" s="10" customFormat="1" ht="13.5" x14ac:dyDescent="0.25">
      <c r="A32" s="15" t="s">
        <v>29</v>
      </c>
      <c r="B32" s="16" t="s">
        <v>51</v>
      </c>
      <c r="C32" s="17">
        <v>58525898</v>
      </c>
      <c r="D32" s="17">
        <v>59164967</v>
      </c>
      <c r="E32" s="17">
        <v>61446100</v>
      </c>
      <c r="F32" s="17">
        <v>63483502</v>
      </c>
      <c r="G32" s="17">
        <v>63483502</v>
      </c>
      <c r="H32" s="18">
        <f t="shared" ref="H32:H34" si="2">G32-E32</f>
        <v>2037402</v>
      </c>
      <c r="I32" s="19">
        <f>IF((ISERROR(H32/E32)),"-     ",(H32/E32))</f>
        <v>3.3157547834606262E-2</v>
      </c>
    </row>
    <row r="33" spans="1:9" s="10" customFormat="1" ht="13.5" x14ac:dyDescent="0.25">
      <c r="A33" s="15" t="s">
        <v>30</v>
      </c>
      <c r="B33" s="16" t="s">
        <v>52</v>
      </c>
      <c r="C33" s="21">
        <v>9477024</v>
      </c>
      <c r="D33" s="21">
        <v>10362342</v>
      </c>
      <c r="E33" s="21">
        <v>10153311</v>
      </c>
      <c r="F33" s="21">
        <v>7718518</v>
      </c>
      <c r="G33" s="21">
        <v>7718518</v>
      </c>
      <c r="H33" s="22">
        <f t="shared" si="2"/>
        <v>-2434793</v>
      </c>
      <c r="I33" s="19">
        <f>IF((ISERROR(H33/E33)),"-     ",(H33/E33))</f>
        <v>-0.23980285839762025</v>
      </c>
    </row>
    <row r="34" spans="1:9" s="10" customFormat="1" ht="13.5" x14ac:dyDescent="0.25">
      <c r="A34" s="15" t="s">
        <v>31</v>
      </c>
      <c r="B34" s="16" t="s">
        <v>53</v>
      </c>
      <c r="C34" s="24">
        <v>1799443</v>
      </c>
      <c r="D34" s="24">
        <v>0</v>
      </c>
      <c r="E34" s="24">
        <v>2642251</v>
      </c>
      <c r="F34" s="24">
        <v>0</v>
      </c>
      <c r="G34" s="24">
        <v>0</v>
      </c>
      <c r="H34" s="25">
        <f t="shared" si="2"/>
        <v>-2642251</v>
      </c>
      <c r="I34" s="26">
        <f>IF((ISERROR(H34/E34)),"-     ",(H34/E34))</f>
        <v>-1</v>
      </c>
    </row>
    <row r="35" spans="1:9" s="10" customFormat="1" ht="7.5" customHeight="1" x14ac:dyDescent="0.25">
      <c r="A35" s="14"/>
      <c r="B35" s="14"/>
      <c r="C35" s="27"/>
      <c r="D35" s="27"/>
      <c r="E35" s="28"/>
      <c r="F35" s="27"/>
      <c r="G35" s="32"/>
      <c r="H35" s="27"/>
      <c r="I35" s="19"/>
    </row>
    <row r="36" spans="1:9" s="10" customFormat="1" ht="13.5" x14ac:dyDescent="0.25">
      <c r="B36" s="29" t="s">
        <v>32</v>
      </c>
      <c r="C36" s="30">
        <f>SUM(C32:C34)</f>
        <v>69802365</v>
      </c>
      <c r="D36" s="30">
        <f>SUM(D32:D34)</f>
        <v>69527309</v>
      </c>
      <c r="E36" s="30">
        <f>SUM(E32:E34)</f>
        <v>74241662</v>
      </c>
      <c r="F36" s="30">
        <f>SUM(F32:F34)</f>
        <v>71202020</v>
      </c>
      <c r="G36" s="30">
        <f>SUM(G32:G34)</f>
        <v>71202020</v>
      </c>
      <c r="H36" s="30">
        <f>G36-E36</f>
        <v>-3039642</v>
      </c>
      <c r="I36" s="31">
        <f>IF((ISERROR(H36/E36)),"-     ",(H36/E36))</f>
        <v>-4.0942537089215483E-2</v>
      </c>
    </row>
    <row r="37" spans="1:9" s="10" customFormat="1" ht="13.5" x14ac:dyDescent="0.25">
      <c r="A37" s="14"/>
      <c r="B37" s="14"/>
      <c r="C37" s="14"/>
      <c r="D37" s="14"/>
      <c r="E37" s="14"/>
      <c r="F37" s="14"/>
      <c r="G37" s="14"/>
      <c r="H37" s="14"/>
      <c r="I37" s="19"/>
    </row>
    <row r="38" spans="1:9" s="10" customFormat="1" ht="27" x14ac:dyDescent="0.25">
      <c r="B38" s="29" t="s">
        <v>33</v>
      </c>
      <c r="C38" s="30">
        <f>+C36+C29</f>
        <v>83684755</v>
      </c>
      <c r="D38" s="30">
        <f>+D36+D29</f>
        <v>82723775</v>
      </c>
      <c r="E38" s="30">
        <f>+E36+E29</f>
        <v>94471578</v>
      </c>
      <c r="F38" s="30">
        <f>+F36+F29</f>
        <v>87114303</v>
      </c>
      <c r="G38" s="30">
        <f>+G36+G29</f>
        <v>87114303</v>
      </c>
      <c r="H38" s="30">
        <f>G38-E38</f>
        <v>-7357275</v>
      </c>
      <c r="I38" s="31">
        <f>IF((ISERROR(H38/E38)),"-     ",(H38/E38))</f>
        <v>-7.7878184695930455E-2</v>
      </c>
    </row>
    <row r="39" spans="1:9" s="10" customFormat="1" ht="13.5" x14ac:dyDescent="0.25">
      <c r="A39" s="14"/>
      <c r="B39" s="14"/>
      <c r="C39" s="14"/>
      <c r="D39" s="14"/>
      <c r="E39" s="14"/>
      <c r="F39" s="14"/>
      <c r="G39" s="14"/>
      <c r="H39" s="30"/>
      <c r="I39" s="19"/>
    </row>
    <row r="40" spans="1:9" s="10" customFormat="1" ht="13.5" x14ac:dyDescent="0.25">
      <c r="A40" s="13" t="s">
        <v>34</v>
      </c>
      <c r="B40" s="13"/>
      <c r="C40" s="14"/>
      <c r="D40" s="14"/>
      <c r="E40" s="14"/>
      <c r="F40" s="14"/>
      <c r="G40" s="14"/>
      <c r="H40" s="30"/>
      <c r="I40" s="19"/>
    </row>
    <row r="41" spans="1:9" s="10" customFormat="1" ht="7.5" customHeight="1" x14ac:dyDescent="0.25">
      <c r="A41" s="14"/>
      <c r="B41" s="14"/>
      <c r="C41" s="14"/>
      <c r="D41" s="14"/>
      <c r="E41" s="14"/>
      <c r="F41" s="14"/>
      <c r="G41" s="14"/>
      <c r="H41" s="30"/>
      <c r="I41" s="19"/>
    </row>
    <row r="42" spans="1:9" s="10" customFormat="1" ht="13.5" x14ac:dyDescent="0.25">
      <c r="A42" s="13" t="s">
        <v>11</v>
      </c>
      <c r="B42" s="13"/>
      <c r="C42" s="14"/>
      <c r="D42" s="14"/>
      <c r="E42" s="14"/>
      <c r="F42" s="14"/>
      <c r="G42" s="14"/>
      <c r="H42" s="30"/>
      <c r="I42" s="19"/>
    </row>
    <row r="43" spans="1:9" s="10" customFormat="1" ht="13.5" x14ac:dyDescent="0.25">
      <c r="A43" s="15" t="s">
        <v>35</v>
      </c>
      <c r="B43" s="16" t="s">
        <v>54</v>
      </c>
      <c r="C43" s="17">
        <v>44097488</v>
      </c>
      <c r="D43" s="17">
        <v>46208518</v>
      </c>
      <c r="E43" s="17">
        <v>46208518</v>
      </c>
      <c r="F43" s="17">
        <v>46929235</v>
      </c>
      <c r="G43" s="17">
        <v>46929235</v>
      </c>
      <c r="H43" s="18">
        <f>G43-E43</f>
        <v>720717</v>
      </c>
      <c r="I43" s="19">
        <f>IF((ISERROR(H43/E43)),"-     ",(H43/E43))</f>
        <v>1.5597059399308154E-2</v>
      </c>
    </row>
    <row r="44" spans="1:9" s="10" customFormat="1" ht="13.5" x14ac:dyDescent="0.25">
      <c r="A44" s="14"/>
      <c r="B44" s="14"/>
      <c r="C44" s="14"/>
      <c r="D44" s="14"/>
      <c r="E44" s="14"/>
      <c r="F44" s="14"/>
      <c r="G44" s="14"/>
      <c r="H44" s="18"/>
      <c r="I44" s="19"/>
    </row>
    <row r="45" spans="1:9" s="10" customFormat="1" ht="13.5" x14ac:dyDescent="0.25">
      <c r="A45" s="13" t="s">
        <v>36</v>
      </c>
      <c r="B45" s="13"/>
      <c r="C45" s="14"/>
      <c r="D45" s="14"/>
      <c r="E45" s="14"/>
      <c r="F45" s="14"/>
      <c r="G45" s="14"/>
      <c r="H45" s="18"/>
      <c r="I45" s="19"/>
    </row>
    <row r="46" spans="1:9" s="10" customFormat="1" ht="13.5" x14ac:dyDescent="0.25">
      <c r="A46" s="15" t="s">
        <v>37</v>
      </c>
      <c r="B46" s="16" t="s">
        <v>55</v>
      </c>
      <c r="C46" s="33">
        <v>3300492</v>
      </c>
      <c r="D46" s="33">
        <v>0</v>
      </c>
      <c r="E46" s="33">
        <v>18845503</v>
      </c>
      <c r="F46" s="33">
        <v>0</v>
      </c>
      <c r="G46" s="33">
        <v>0</v>
      </c>
      <c r="H46" s="34">
        <f>G46-E46</f>
        <v>-18845503</v>
      </c>
      <c r="I46" s="26">
        <f>IF((ISERROR(H46/E46)),"-     ",(H46/E46))</f>
        <v>-1</v>
      </c>
    </row>
    <row r="47" spans="1:9" s="10" customFormat="1" ht="7.5" customHeight="1" x14ac:dyDescent="0.25">
      <c r="A47" s="14"/>
      <c r="B47" s="14"/>
      <c r="C47" s="35"/>
      <c r="D47" s="35"/>
      <c r="E47" s="35"/>
      <c r="F47" s="35"/>
      <c r="G47" s="35"/>
      <c r="H47" s="35"/>
      <c r="I47" s="19"/>
    </row>
    <row r="48" spans="1:9" s="10" customFormat="1" ht="27" x14ac:dyDescent="0.25">
      <c r="B48" s="29" t="s">
        <v>38</v>
      </c>
      <c r="C48" s="30">
        <f>C43+C46</f>
        <v>47397980</v>
      </c>
      <c r="D48" s="30">
        <f>D43+D46</f>
        <v>46208518</v>
      </c>
      <c r="E48" s="30">
        <f>E43+E46</f>
        <v>65054021</v>
      </c>
      <c r="F48" s="30">
        <f>F43+F46</f>
        <v>46929235</v>
      </c>
      <c r="G48" s="30">
        <f>G43+G46</f>
        <v>46929235</v>
      </c>
      <c r="H48" s="30">
        <f>G48-E48</f>
        <v>-18124786</v>
      </c>
      <c r="I48" s="31">
        <f>IF((ISERROR(H48/E48)),"-     ",(H48/E48))</f>
        <v>-0.27861130982203236</v>
      </c>
    </row>
    <row r="49" spans="1:9" s="10" customFormat="1" ht="13.5" x14ac:dyDescent="0.25">
      <c r="A49" s="14"/>
      <c r="B49" s="14"/>
      <c r="C49" s="14"/>
      <c r="D49" s="14"/>
      <c r="E49" s="14"/>
      <c r="F49" s="14"/>
      <c r="G49" s="14"/>
      <c r="H49" s="36"/>
      <c r="I49" s="19"/>
    </row>
    <row r="50" spans="1:9" s="10" customFormat="1" ht="14.25" thickBot="1" x14ac:dyDescent="0.3">
      <c r="A50" s="37" t="s">
        <v>39</v>
      </c>
      <c r="B50" s="37"/>
      <c r="C50" s="38">
        <f>C48+C38+C14+C9</f>
        <v>132820178</v>
      </c>
      <c r="D50" s="38">
        <f>D48+D38+D14+D9</f>
        <v>130954098</v>
      </c>
      <c r="E50" s="38">
        <f>E48+E38+E14+E9</f>
        <v>161566959</v>
      </c>
      <c r="F50" s="38">
        <f>F48+F38+F14+F9</f>
        <v>135880834</v>
      </c>
      <c r="G50" s="38">
        <f>G48+G38+G14+G9</f>
        <v>135880834</v>
      </c>
      <c r="H50" s="38">
        <f>G50-E50</f>
        <v>-25686125</v>
      </c>
      <c r="I50" s="39">
        <f>IF((ISERROR(H50/E50)),"-     ",(H50/E50))</f>
        <v>-0.15898129889292525</v>
      </c>
    </row>
    <row r="51" spans="1:9" s="10" customFormat="1" ht="13.5" customHeight="1" x14ac:dyDescent="0.25">
      <c r="A51" s="16"/>
      <c r="B51" s="16"/>
      <c r="C51" s="14"/>
      <c r="D51" s="14"/>
      <c r="E51" s="14"/>
      <c r="F51" s="14"/>
      <c r="G51" s="14"/>
      <c r="H51" s="14"/>
      <c r="I51" s="14"/>
    </row>
    <row r="52" spans="1:9" s="10" customFormat="1" x14ac:dyDescent="0.25"/>
    <row r="53" spans="1:9" s="10" customFormat="1" x14ac:dyDescent="0.25"/>
    <row r="54" spans="1:9" s="10" customFormat="1" x14ac:dyDescent="0.25"/>
    <row r="55" spans="1:9" s="10" customFormat="1" x14ac:dyDescent="0.25"/>
    <row r="56" spans="1:9" s="10" customFormat="1" x14ac:dyDescent="0.25"/>
    <row r="57" spans="1:9" s="10" customFormat="1" x14ac:dyDescent="0.25"/>
    <row r="58" spans="1:9" s="10" customFormat="1" x14ac:dyDescent="0.25"/>
    <row r="59" spans="1:9" s="10" customFormat="1" x14ac:dyDescent="0.25"/>
    <row r="60" spans="1:9" s="10" customFormat="1" x14ac:dyDescent="0.25"/>
    <row r="61" spans="1:9" s="10" customFormat="1" x14ac:dyDescent="0.25"/>
    <row r="62" spans="1:9" s="10" customFormat="1" x14ac:dyDescent="0.25"/>
    <row r="63" spans="1:9" s="10" customFormat="1" x14ac:dyDescent="0.25"/>
    <row r="64" spans="1:9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</sheetData>
  <mergeCells count="1">
    <mergeCell ref="A4:B4"/>
  </mergeCells>
  <conditionalFormatting sqref="C50:G50">
    <cfRule type="cellIs" dxfId="0" priority="2" stopIfTrue="1" operator="notEqual">
      <formula>#REF!</formula>
    </cfRule>
  </conditionalFormatting>
  <printOptions horizontalCentered="1"/>
  <pageMargins left="0.75" right="0.75" top="0.75" bottom="0.75" header="0.5" footer="0.5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Non-Appropriated Expenditures</vt:lpstr>
      <vt:lpstr>'Non-Appropriated Expenditures'!ExternalData2</vt:lpstr>
      <vt:lpstr>'Non-Appropriated Expenditures'!ExternalData4</vt:lpstr>
      <vt:lpstr>'Non-Appropriated Expenditures'!ExternalData5</vt:lpstr>
      <vt:lpstr>'Non-Appropriated Expenditures'!ExternalData6</vt:lpstr>
      <vt:lpstr>'Non-Appropriated Expenditures'!ExternalData8</vt:lpstr>
      <vt:lpstr>'Non-Appropriated Expenditures'!Fund_type_G10</vt:lpstr>
      <vt:lpstr>'Non-Appropriated Expenditures'!Print_Area</vt:lpstr>
      <vt:lpstr>'Non-Appropriated Expenditures'!Print_Titles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Keoho, Rebecca</dc:creator>
  <cp:lastModifiedBy>Keoho, Rebecca</cp:lastModifiedBy>
  <dcterms:created xsi:type="dcterms:W3CDTF">2017-06-16T17:48:01Z</dcterms:created>
  <dcterms:modified xsi:type="dcterms:W3CDTF">2017-06-16T17:56:53Z</dcterms:modified>
</cp:coreProperties>
</file>