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Y_2020_Adopted_Budget\Overview\"/>
    </mc:Choice>
  </mc:AlternateContent>
  <bookViews>
    <workbookView xWindow="0" yWindow="0" windowWidth="28800" windowHeight="12435"/>
  </bookViews>
  <sheets>
    <sheet name="Schedule" sheetId="2" r:id="rId1"/>
    <sheet name="Sheet1" sheetId="1" r:id="rId2"/>
  </sheets>
  <definedNames>
    <definedName name="_xlnm.Print_Area" localSheetId="0">Schedule!$A$1:$H$105</definedName>
    <definedName name="_xlnm.Print_Titles" localSheetId="0">Schedule!$1:$5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2" l="1"/>
  <c r="E34" i="2"/>
  <c r="F136" i="2"/>
  <c r="E134" i="2"/>
  <c r="D134" i="2"/>
  <c r="H87" i="2"/>
  <c r="H86" i="2"/>
  <c r="G86" i="2"/>
  <c r="H85" i="2"/>
  <c r="G85" i="2"/>
  <c r="H84" i="2"/>
  <c r="G84" i="2"/>
  <c r="H83" i="2"/>
  <c r="G83" i="2"/>
  <c r="C131" i="2"/>
  <c r="C136" i="2"/>
  <c r="B136" i="2"/>
  <c r="C134" i="2"/>
  <c r="B134" i="2"/>
  <c r="F134" i="2"/>
  <c r="D125" i="2"/>
  <c r="B34" i="2"/>
  <c r="D74" i="2" l="1"/>
  <c r="D136" i="2"/>
  <c r="B131" i="2"/>
  <c r="G134" i="2"/>
  <c r="H134" i="2" s="1"/>
  <c r="F20" i="2"/>
  <c r="F34" i="2"/>
  <c r="B45" i="2"/>
  <c r="C34" i="2"/>
  <c r="E20" i="2"/>
  <c r="E36" i="2" s="1"/>
  <c r="F74" i="2"/>
  <c r="E45" i="2"/>
  <c r="E131" i="2"/>
  <c r="G131" i="2" s="1"/>
  <c r="H131" i="2" s="1"/>
  <c r="D131" i="2"/>
  <c r="F45" i="2"/>
  <c r="B74" i="2"/>
  <c r="D20" i="2"/>
  <c r="D34" i="2"/>
  <c r="C74" i="2"/>
  <c r="C76" i="2" s="1"/>
  <c r="C20" i="2"/>
  <c r="D45" i="2"/>
  <c r="E125" i="2"/>
  <c r="E136" i="2"/>
  <c r="G136" i="2" s="1"/>
  <c r="H136" i="2" s="1"/>
  <c r="B20" i="2"/>
  <c r="B36" i="2" s="1"/>
  <c r="E74" i="2"/>
  <c r="C125" i="2"/>
  <c r="B76" i="2" l="1"/>
  <c r="B135" i="2" s="1"/>
  <c r="B78" i="2"/>
  <c r="B88" i="2" s="1"/>
  <c r="C36" i="2"/>
  <c r="C78" i="2" s="1"/>
  <c r="C88" i="2" s="1"/>
  <c r="C135" i="2"/>
  <c r="C139" i="2"/>
  <c r="G20" i="2"/>
  <c r="H20" i="2" s="1"/>
  <c r="G125" i="2"/>
  <c r="H125" i="2" s="1"/>
  <c r="D36" i="2"/>
  <c r="G45" i="2"/>
  <c r="H45" i="2" s="1"/>
  <c r="G34" i="2"/>
  <c r="H34" i="2" s="1"/>
  <c r="D76" i="2"/>
  <c r="F76" i="2"/>
  <c r="G74" i="2"/>
  <c r="H74" i="2" s="1"/>
  <c r="E76" i="2"/>
  <c r="E135" i="2" l="1"/>
  <c r="G135" i="2" s="1"/>
  <c r="H135" i="2" s="1"/>
  <c r="E139" i="2"/>
  <c r="F135" i="2"/>
  <c r="G76" i="2"/>
  <c r="F139" i="2"/>
  <c r="H76" i="2"/>
  <c r="D135" i="2"/>
  <c r="D78" i="2"/>
  <c r="E78" i="2"/>
  <c r="D88" i="2" l="1"/>
  <c r="H88" i="2" s="1"/>
  <c r="E88" i="2"/>
  <c r="F36" i="2" l="1"/>
  <c r="F78" i="2" l="1"/>
  <c r="G36" i="2"/>
  <c r="H36" i="2" s="1"/>
  <c r="F88" i="2" l="1"/>
  <c r="G78" i="2"/>
  <c r="H78" i="2" s="1"/>
  <c r="G88" i="2" l="1"/>
</calcChain>
</file>

<file path=xl/sharedStrings.xml><?xml version="1.0" encoding="utf-8"?>
<sst xmlns="http://schemas.openxmlformats.org/spreadsheetml/2006/main" count="91" uniqueCount="85">
  <si>
    <t>FY 2020 ADOPTED FUND STATEMENT</t>
  </si>
  <si>
    <t>FUND 10001, GENERAL FUND</t>
  </si>
  <si>
    <t>FY 2018
Actual</t>
  </si>
  <si>
    <t>FY 2019
Adopted
Budget Plan</t>
  </si>
  <si>
    <t>FY 2019
Revised
Budget Plan</t>
  </si>
  <si>
    <t>FY 2020
Advertised
Budget Plan</t>
  </si>
  <si>
    <t>FY 2020
Adopted
Budget Plan</t>
  </si>
  <si>
    <t>Inc/(Dec)
Over
Revised</t>
  </si>
  <si>
    <t>%
Inc/(Dec)
Over
Revised</t>
  </si>
  <si>
    <t>Beginning Balance</t>
  </si>
  <si>
    <t>Revenue</t>
  </si>
  <si>
    <t>Real Property Taxes</t>
  </si>
  <si>
    <r>
      <t xml:space="preserve">Personal Property Taxes </t>
    </r>
    <r>
      <rPr>
        <vertAlign val="superscript"/>
        <sz val="11"/>
        <rFont val="Arial Narrow"/>
        <family val="2"/>
      </rPr>
      <t>1</t>
    </r>
  </si>
  <si>
    <t>General Other Local Taxes</t>
  </si>
  <si>
    <t>Permit, Fees &amp; Regulatory Licenses</t>
  </si>
  <si>
    <t>Fines &amp; Forfeitures</t>
  </si>
  <si>
    <t>Revenue from Use of Money &amp; Property</t>
  </si>
  <si>
    <t>Charges for Services</t>
  </si>
  <si>
    <r>
      <t xml:space="preserve">Revenue from the Commonwealth </t>
    </r>
    <r>
      <rPr>
        <vertAlign val="superscript"/>
        <sz val="11"/>
        <rFont val="Arial Narrow"/>
        <family val="2"/>
      </rPr>
      <t>1</t>
    </r>
  </si>
  <si>
    <t>Revenue from the Federal Government</t>
  </si>
  <si>
    <t>Recovered Costs/Other Revenue</t>
  </si>
  <si>
    <t>Total Revenue</t>
  </si>
  <si>
    <t>Transfers In</t>
  </si>
  <si>
    <t>Fund 40030 Cable Communications</t>
  </si>
  <si>
    <t>Fund 40080 Integrated Pest Management</t>
  </si>
  <si>
    <t>Fund 40100 Stormwater Services</t>
  </si>
  <si>
    <t>Fund 40130 Leaf Collection</t>
  </si>
  <si>
    <t>Fund 40140 Refuse Collection and
     Recycling Operations</t>
  </si>
  <si>
    <t>Fund 40150 Refuse Disposal</t>
  </si>
  <si>
    <t>Fund 40160 Energy Resource Recovery
     (ERR) Facility</t>
  </si>
  <si>
    <t>Fund 40170 I-95 Refuse Disposal</t>
  </si>
  <si>
    <t>Fund 69010 Sewer Operation and
     Maintenance</t>
  </si>
  <si>
    <t>Fund 80000 Park Revenue</t>
  </si>
  <si>
    <t>Total Transfers In</t>
  </si>
  <si>
    <t>Total Available</t>
  </si>
  <si>
    <t>Direct Expenditures</t>
  </si>
  <si>
    <t>Personnel Services</t>
  </si>
  <si>
    <t>Operating Expenses</t>
  </si>
  <si>
    <t>Recovered Costs</t>
  </si>
  <si>
    <t>Capital Equipment</t>
  </si>
  <si>
    <t>Fringe Benefits</t>
  </si>
  <si>
    <t>Total Direct Expenditures</t>
  </si>
  <si>
    <t>Transfers Out</t>
  </si>
  <si>
    <t>Fund S10000 School Operating</t>
  </si>
  <si>
    <t>Fund S31000 School Construction</t>
  </si>
  <si>
    <r>
      <t xml:space="preserve">Fund 10010 Revenue Stabilization </t>
    </r>
    <r>
      <rPr>
        <vertAlign val="superscript"/>
        <sz val="11"/>
        <rFont val="Arial Narrow"/>
        <family val="2"/>
      </rPr>
      <t>2</t>
    </r>
  </si>
  <si>
    <t>Fund 10020 Community Funding Pool</t>
  </si>
  <si>
    <t>Fund 10030 Contributory Fund</t>
  </si>
  <si>
    <t>Fund 10040 Information Technology</t>
  </si>
  <si>
    <t>Transfers Out (Cont.)</t>
  </si>
  <si>
    <t>Fund 20000 County Debt Service</t>
  </si>
  <si>
    <t>Fund 20001 School Debt Service</t>
  </si>
  <si>
    <t>Fund 30000 Metro Operations and
     Construction</t>
  </si>
  <si>
    <t>Fund 30010 General Construction and
     Contributions</t>
  </si>
  <si>
    <t>Fund 30020 Infrastructure Replacement
     and Upgrades</t>
  </si>
  <si>
    <t>Fund 30050 Transportation
     Improvements</t>
  </si>
  <si>
    <t>Fund 30060 Pedestrian Walkway
     Improvements</t>
  </si>
  <si>
    <t>Fund 30070 Public Safety Construction</t>
  </si>
  <si>
    <t>Fund 30300 The Penny for Affordable
     Housing Fund</t>
  </si>
  <si>
    <t>Fund 40000 County Transit Systems</t>
  </si>
  <si>
    <t>Fund 40040 Fairfax-Falls Church 
     Community Services Board</t>
  </si>
  <si>
    <t>Fund 40330 Elderly Housing Programs</t>
  </si>
  <si>
    <t>Fund 50000 Federal/State Grants</t>
  </si>
  <si>
    <t>Fund 60000 County Insurance</t>
  </si>
  <si>
    <t>Fund 60020 Document Services Division</t>
  </si>
  <si>
    <t>Fund 60030 Technology Infrastructure Services</t>
  </si>
  <si>
    <t>Fund 73030 OPEB Trust</t>
  </si>
  <si>
    <t>Fund 83000 Alcohol Safety Action Program</t>
  </si>
  <si>
    <t>Total Transfers Out</t>
  </si>
  <si>
    <t>Total Disbursements</t>
  </si>
  <si>
    <t>Total Ending Balance</t>
  </si>
  <si>
    <t>Less:</t>
  </si>
  <si>
    <r>
      <t xml:space="preserve">Managed Reserve </t>
    </r>
    <r>
      <rPr>
        <vertAlign val="superscript"/>
        <sz val="11"/>
        <rFont val="Arial Narrow"/>
        <family val="2"/>
      </rPr>
      <t>3</t>
    </r>
  </si>
  <si>
    <r>
      <t>Reserve for Potential One-Time Requirements</t>
    </r>
    <r>
      <rPr>
        <vertAlign val="superscript"/>
        <sz val="11"/>
        <rFont val="Arial Narrow"/>
        <family val="2"/>
      </rPr>
      <t xml:space="preserve"> 4</t>
    </r>
  </si>
  <si>
    <r>
      <t xml:space="preserve">FY 2018 Audit Adjustments </t>
    </r>
    <r>
      <rPr>
        <vertAlign val="superscript"/>
        <sz val="11"/>
        <rFont val="Arial Narrow"/>
        <family val="2"/>
      </rPr>
      <t>2</t>
    </r>
  </si>
  <si>
    <r>
      <t xml:space="preserve">FY 2019 Mid-Year Revenue Adjustments </t>
    </r>
    <r>
      <rPr>
        <vertAlign val="superscript"/>
        <sz val="11"/>
        <rFont val="Arial Narrow"/>
        <family val="2"/>
      </rPr>
      <t>1</t>
    </r>
  </si>
  <si>
    <r>
      <t xml:space="preserve">Reserve for Board Adjustments </t>
    </r>
    <r>
      <rPr>
        <vertAlign val="superscript"/>
        <sz val="11"/>
        <rFont val="Arial Narrow"/>
        <family val="2"/>
      </rPr>
      <t>5</t>
    </r>
  </si>
  <si>
    <r>
      <t xml:space="preserve">Reserve for Potential FY 2020 One-Time Requirements </t>
    </r>
    <r>
      <rPr>
        <vertAlign val="superscript"/>
        <sz val="11"/>
        <rFont val="Arial Narrow"/>
        <family val="2"/>
      </rPr>
      <t>6</t>
    </r>
  </si>
  <si>
    <t>Schools</t>
  </si>
  <si>
    <t>County</t>
  </si>
  <si>
    <t>over ABP</t>
  </si>
  <si>
    <t>Over ABP</t>
  </si>
  <si>
    <t>Subtotal County</t>
  </si>
  <si>
    <t>revenue stablization</t>
  </si>
  <si>
    <t xml:space="preserve">           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</si>
</sst>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0%_);\(0.00%\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Franklin Gothic Medium Cond"/>
      <family val="2"/>
    </font>
    <font>
      <sz val="22"/>
      <name val="Franklin Gothic Medium Cond"/>
      <family val="2"/>
    </font>
    <font>
      <sz val="10"/>
      <name val="Franklin Gothic Medium Cond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Franklin Gothic Medium Cond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vertAlign val="superscript"/>
      <sz val="1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/>
    <xf numFmtId="0" fontId="4" fillId="0" borderId="0" xfId="0" applyFont="1" applyFill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0" fontId="6" fillId="0" borderId="0" xfId="0" applyFont="1" applyAlignment="1">
      <alignment vertical="top"/>
    </xf>
    <xf numFmtId="5" fontId="6" fillId="0" borderId="0" xfId="0" applyNumberFormat="1" applyFont="1" applyFill="1" applyAlignment="1">
      <alignment vertical="top"/>
    </xf>
    <xf numFmtId="5" fontId="6" fillId="0" borderId="0" xfId="0" applyNumberFormat="1" applyFont="1" applyAlignment="1">
      <alignment vertical="top"/>
    </xf>
    <xf numFmtId="164" fontId="6" fillId="0" borderId="0" xfId="0" applyNumberFormat="1" applyFont="1" applyAlignment="1">
      <alignment horizontal="right" vertical="top"/>
    </xf>
    <xf numFmtId="0" fontId="5" fillId="0" borderId="0" xfId="0" applyFont="1"/>
    <xf numFmtId="5" fontId="5" fillId="0" borderId="0" xfId="0" applyNumberFormat="1" applyFont="1" applyFill="1"/>
    <xf numFmtId="0" fontId="8" fillId="0" borderId="0" xfId="0" applyFont="1"/>
    <xf numFmtId="5" fontId="8" fillId="0" borderId="0" xfId="0" applyNumberFormat="1" applyFont="1"/>
    <xf numFmtId="0" fontId="8" fillId="0" borderId="0" xfId="0" applyFont="1" applyFill="1"/>
    <xf numFmtId="5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6" fillId="0" borderId="0" xfId="0" applyFont="1"/>
    <xf numFmtId="0" fontId="9" fillId="0" borderId="0" xfId="0" applyFont="1"/>
    <xf numFmtId="0" fontId="9" fillId="0" borderId="0" xfId="0" applyFont="1" applyFill="1"/>
    <xf numFmtId="5" fontId="6" fillId="0" borderId="0" xfId="0" applyNumberFormat="1" applyFont="1"/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vertical="top" wrapText="1"/>
    </xf>
    <xf numFmtId="5" fontId="5" fillId="0" borderId="0" xfId="0" applyNumberFormat="1" applyFont="1" applyFill="1" applyAlignment="1">
      <alignment vertical="top"/>
    </xf>
    <xf numFmtId="5" fontId="5" fillId="0" borderId="0" xfId="0" applyNumberFormat="1" applyFont="1" applyAlignment="1">
      <alignment vertical="top"/>
    </xf>
    <xf numFmtId="164" fontId="5" fillId="0" borderId="0" xfId="0" applyNumberFormat="1" applyFont="1" applyBorder="1" applyAlignment="1">
      <alignment horizontal="right" vertical="top"/>
    </xf>
    <xf numFmtId="37" fontId="5" fillId="0" borderId="0" xfId="0" applyNumberFormat="1" applyFont="1" applyFill="1" applyAlignment="1">
      <alignment vertical="top"/>
    </xf>
    <xf numFmtId="37" fontId="5" fillId="0" borderId="0" xfId="0" applyNumberFormat="1" applyFont="1" applyAlignment="1">
      <alignment vertical="top"/>
    </xf>
    <xf numFmtId="37" fontId="5" fillId="0" borderId="2" xfId="0" applyNumberFormat="1" applyFont="1" applyFill="1" applyBorder="1" applyAlignment="1">
      <alignment vertical="top"/>
    </xf>
    <xf numFmtId="37" fontId="5" fillId="0" borderId="2" xfId="0" applyNumberFormat="1" applyFont="1" applyBorder="1" applyAlignment="1">
      <alignment vertical="top"/>
    </xf>
    <xf numFmtId="164" fontId="5" fillId="0" borderId="2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37" fontId="5" fillId="0" borderId="0" xfId="0" applyNumberFormat="1" applyFont="1"/>
    <xf numFmtId="37" fontId="8" fillId="0" borderId="0" xfId="0" applyNumberFormat="1" applyFont="1" applyFill="1"/>
    <xf numFmtId="0" fontId="6" fillId="0" borderId="0" xfId="0" applyFont="1" applyAlignment="1">
      <alignment horizontal="left" vertical="top" indent="2"/>
    </xf>
    <xf numFmtId="0" fontId="5" fillId="0" borderId="0" xfId="0" applyFont="1" applyFill="1"/>
    <xf numFmtId="0" fontId="6" fillId="0" borderId="1" xfId="0" applyFont="1" applyBorder="1" applyAlignment="1">
      <alignment horizontal="left" vertical="top"/>
    </xf>
    <xf numFmtId="5" fontId="6" fillId="0" borderId="1" xfId="0" applyNumberFormat="1" applyFont="1" applyBorder="1" applyAlignment="1">
      <alignment vertical="top"/>
    </xf>
    <xf numFmtId="5" fontId="6" fillId="0" borderId="1" xfId="0" applyNumberFormat="1" applyFont="1" applyFill="1" applyBorder="1" applyAlignment="1">
      <alignment vertical="top"/>
    </xf>
    <xf numFmtId="164" fontId="6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37" fontId="5" fillId="0" borderId="0" xfId="0" applyNumberFormat="1" applyFont="1" applyFill="1" applyBorder="1" applyAlignment="1">
      <alignment vertical="top"/>
    </xf>
    <xf numFmtId="0" fontId="5" fillId="0" borderId="0" xfId="0" applyFont="1" applyAlignment="1">
      <alignment horizontal="center"/>
    </xf>
    <xf numFmtId="5" fontId="8" fillId="0" borderId="0" xfId="0" applyNumberFormat="1" applyFont="1" applyFill="1"/>
    <xf numFmtId="0" fontId="6" fillId="0" borderId="0" xfId="0" applyFont="1" applyAlignment="1">
      <alignment horizontal="left"/>
    </xf>
    <xf numFmtId="0" fontId="5" fillId="0" borderId="0" xfId="0" quotePrefix="1" applyFont="1" applyAlignment="1">
      <alignment vertical="top" wrapText="1"/>
    </xf>
    <xf numFmtId="164" fontId="5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37" fontId="5" fillId="0" borderId="0" xfId="0" applyNumberFormat="1" applyFont="1" applyFill="1"/>
    <xf numFmtId="37" fontId="5" fillId="0" borderId="0" xfId="0" applyNumberFormat="1" applyFont="1" applyBorder="1"/>
    <xf numFmtId="37" fontId="5" fillId="0" borderId="0" xfId="0" applyNumberFormat="1" applyFont="1" applyFill="1" applyBorder="1"/>
    <xf numFmtId="37" fontId="5" fillId="0" borderId="2" xfId="0" applyNumberFormat="1" applyFont="1" applyFill="1" applyBorder="1"/>
    <xf numFmtId="37" fontId="5" fillId="0" borderId="2" xfId="0" applyNumberFormat="1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vertical="top"/>
    </xf>
    <xf numFmtId="0" fontId="5" fillId="0" borderId="0" xfId="0" applyFont="1" applyFill="1" applyAlignment="1">
      <alignment vertical="top" wrapText="1"/>
    </xf>
    <xf numFmtId="164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wrapText="1"/>
    </xf>
    <xf numFmtId="37" fontId="5" fillId="0" borderId="0" xfId="0" applyNumberFormat="1" applyFont="1" applyFill="1" applyAlignment="1"/>
    <xf numFmtId="164" fontId="5" fillId="0" borderId="0" xfId="0" applyNumberFormat="1" applyFont="1" applyFill="1" applyAlignment="1">
      <alignment horizontal="right"/>
    </xf>
    <xf numFmtId="37" fontId="12" fillId="0" borderId="0" xfId="0" applyNumberFormat="1" applyFont="1" applyFill="1" applyAlignment="1"/>
    <xf numFmtId="5" fontId="7" fillId="0" borderId="0" xfId="0" applyNumberFormat="1" applyFont="1"/>
    <xf numFmtId="10" fontId="7" fillId="0" borderId="0" xfId="0" applyNumberFormat="1" applyFont="1"/>
    <xf numFmtId="0" fontId="4" fillId="0" borderId="0" xfId="0" applyFont="1" applyAlignment="1"/>
    <xf numFmtId="0" fontId="4" fillId="0" borderId="0" xfId="0" applyFont="1" applyFill="1" applyAlignment="1"/>
    <xf numFmtId="0" fontId="3" fillId="0" borderId="0" xfId="0" applyFont="1"/>
    <xf numFmtId="10" fontId="5" fillId="0" borderId="0" xfId="1" applyNumberFormat="1" applyFont="1"/>
    <xf numFmtId="5" fontId="4" fillId="0" borderId="0" xfId="0" applyNumberFormat="1" applyFont="1"/>
    <xf numFmtId="165" fontId="4" fillId="0" borderId="0" xfId="1" applyNumberFormat="1" applyFont="1"/>
    <xf numFmtId="10" fontId="4" fillId="0" borderId="0" xfId="1" applyNumberFormat="1" applyFont="1"/>
    <xf numFmtId="0" fontId="4" fillId="2" borderId="0" xfId="0" applyFont="1" applyFill="1"/>
    <xf numFmtId="37" fontId="4" fillId="2" borderId="0" xfId="0" applyNumberFormat="1" applyFont="1" applyFill="1"/>
    <xf numFmtId="10" fontId="4" fillId="2" borderId="0" xfId="1" applyNumberFormat="1" applyFont="1" applyFill="1"/>
    <xf numFmtId="37" fontId="4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25976</xdr:colOff>
      <xdr:row>89</xdr:row>
      <xdr:rowOff>22515</xdr:rowOff>
    </xdr:from>
    <xdr:to>
      <xdr:col>7</xdr:col>
      <xdr:colOff>914400</xdr:colOff>
      <xdr:row>103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349951" y="19339215"/>
          <a:ext cx="8927524" cy="2520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45720" bIns="0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1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 Personal Property Taxes of $211,313,944 that are reimbursed by the Commonwealth as a result of the Personal Property Tax Relief Act of 1998 are included in the Revenue from the Commonwealth category in accordance with guidelines from the State Auditor of Public Accounts.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2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 Target funding for the Revenue Stabilization Fund is 5.00 percent of total General Fund disbursements, consistent with the County's </a:t>
          </a:r>
          <a:r>
            <a:rPr kumimoji="0" lang="en-U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Ten Principles of Sound Financial Management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as updated by the Board of Supervisors on April 21, 2015.  The FY 2020 projected balance in the Revenue Stabilization Reserve is $224.00 million, or 5.03% of total General Fund disbursements.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3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 Target funding for the Managed Reserve is 4.00 percent of total General Fund disbursements, consistent with the County's </a:t>
          </a:r>
          <a:r>
            <a:rPr kumimoji="0" lang="en-U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Ten Principles of Sound Financial Management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 as updated by the Board of Supervisors on April 21, 2015.  As a result of reserve adjustments included in the </a:t>
          </a: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FY 2020 Adopted Budget Plan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, the FY 2020 projected balance in the Managed Reserve is $184.89 million, or 4.16 percent of total General Fund disbursements.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4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 As part of the </a:t>
          </a:r>
          <a:r>
            <a:rPr kumimoji="0" lang="en-U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FY 2018 Third Quarter Review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, an amount of $118,679 was set aside in reserve to address potential FY 2019 one-time requirements.  As part of the </a:t>
          </a:r>
          <a:r>
            <a:rPr kumimoji="0" lang="en-U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FY 2018 Carryover Review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, an amount of $4,486,631 was added to the reserve for a total of $4,605,310.  A portion of this reserve was utilized as part of the </a:t>
          </a:r>
          <a:r>
            <a:rPr kumimoji="0" lang="en-U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FY 2019 Third Quarter Review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 and, as a result, $1,564,400 is available to address potential FY 2020 one-time requirements.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39"/>
  <sheetViews>
    <sheetView showGridLines="0" tabSelected="1" zoomScaleNormal="100" zoomScaleSheetLayoutView="100" workbookViewId="0">
      <pane xSplit="1" ySplit="4" topLeftCell="B5" activePane="bottomRight" state="frozen"/>
      <selection pane="topRight" activeCell="C1" sqref="C1"/>
      <selection pane="bottomLeft"/>
      <selection pane="bottomRight" activeCell="J4" sqref="J4"/>
    </sheetView>
  </sheetViews>
  <sheetFormatPr defaultRowHeight="13.5" x14ac:dyDescent="0.25"/>
  <cols>
    <col min="1" max="1" width="35.28515625" style="4" customWidth="1"/>
    <col min="2" max="4" width="14" style="4" bestFit="1" customWidth="1"/>
    <col min="5" max="5" width="14.5703125" style="4" bestFit="1" customWidth="1"/>
    <col min="6" max="6" width="14" style="5" customWidth="1"/>
    <col min="7" max="7" width="14.7109375" style="4" customWidth="1"/>
    <col min="8" max="8" width="13.85546875" style="4" bestFit="1" customWidth="1"/>
    <col min="9" max="9" width="11.42578125" style="4" bestFit="1" customWidth="1"/>
    <col min="10" max="10" width="32.28515625" style="4" bestFit="1" customWidth="1"/>
    <col min="11" max="11" width="14" style="4" bestFit="1" customWidth="1"/>
    <col min="12" max="12" width="10.42578125" style="4" bestFit="1" customWidth="1"/>
    <col min="13" max="245" width="9.140625" style="4"/>
    <col min="246" max="246" width="5.85546875" style="4" bestFit="1" customWidth="1"/>
    <col min="247" max="247" width="46.42578125" style="4" customWidth="1"/>
    <col min="248" max="249" width="16.42578125" style="4" bestFit="1" customWidth="1"/>
    <col min="250" max="250" width="14.42578125" style="4" customWidth="1"/>
    <col min="251" max="251" width="9.140625" style="4" customWidth="1"/>
    <col min="252" max="252" width="14.42578125" style="4" customWidth="1"/>
    <col min="253" max="254" width="16.42578125" style="4" customWidth="1"/>
    <col min="255" max="255" width="9.140625" style="4" customWidth="1"/>
    <col min="256" max="256" width="15.42578125" style="4" customWidth="1"/>
    <col min="257" max="257" width="12.140625" style="4" customWidth="1"/>
    <col min="258" max="258" width="9.140625" style="4"/>
    <col min="259" max="259" width="19" style="4" bestFit="1" customWidth="1"/>
    <col min="260" max="260" width="9.140625" style="4"/>
    <col min="261" max="261" width="15.42578125" style="4" bestFit="1" customWidth="1"/>
    <col min="262" max="501" width="9.140625" style="4"/>
    <col min="502" max="502" width="5.85546875" style="4" bestFit="1" customWidth="1"/>
    <col min="503" max="503" width="46.42578125" style="4" customWidth="1"/>
    <col min="504" max="505" width="16.42578125" style="4" bestFit="1" customWidth="1"/>
    <col min="506" max="506" width="14.42578125" style="4" customWidth="1"/>
    <col min="507" max="507" width="9.140625" style="4" customWidth="1"/>
    <col min="508" max="508" width="14.42578125" style="4" customWidth="1"/>
    <col min="509" max="510" width="16.42578125" style="4" customWidth="1"/>
    <col min="511" max="511" width="9.140625" style="4" customWidth="1"/>
    <col min="512" max="512" width="15.42578125" style="4" customWidth="1"/>
    <col min="513" max="513" width="12.140625" style="4" customWidth="1"/>
    <col min="514" max="514" width="9.140625" style="4"/>
    <col min="515" max="515" width="19" style="4" bestFit="1" customWidth="1"/>
    <col min="516" max="516" width="9.140625" style="4"/>
    <col min="517" max="517" width="15.42578125" style="4" bestFit="1" customWidth="1"/>
    <col min="518" max="757" width="9.140625" style="4"/>
    <col min="758" max="758" width="5.85546875" style="4" bestFit="1" customWidth="1"/>
    <col min="759" max="759" width="46.42578125" style="4" customWidth="1"/>
    <col min="760" max="761" width="16.42578125" style="4" bestFit="1" customWidth="1"/>
    <col min="762" max="762" width="14.42578125" style="4" customWidth="1"/>
    <col min="763" max="763" width="9.140625" style="4" customWidth="1"/>
    <col min="764" max="764" width="14.42578125" style="4" customWidth="1"/>
    <col min="765" max="766" width="16.42578125" style="4" customWidth="1"/>
    <col min="767" max="767" width="9.140625" style="4" customWidth="1"/>
    <col min="768" max="768" width="15.42578125" style="4" customWidth="1"/>
    <col min="769" max="769" width="12.140625" style="4" customWidth="1"/>
    <col min="770" max="770" width="9.140625" style="4"/>
    <col min="771" max="771" width="19" style="4" bestFit="1" customWidth="1"/>
    <col min="772" max="772" width="9.140625" style="4"/>
    <col min="773" max="773" width="15.42578125" style="4" bestFit="1" customWidth="1"/>
    <col min="774" max="1013" width="9.140625" style="4"/>
    <col min="1014" max="1014" width="5.85546875" style="4" bestFit="1" customWidth="1"/>
    <col min="1015" max="1015" width="46.42578125" style="4" customWidth="1"/>
    <col min="1016" max="1017" width="16.42578125" style="4" bestFit="1" customWidth="1"/>
    <col min="1018" max="1018" width="14.42578125" style="4" customWidth="1"/>
    <col min="1019" max="1019" width="9.140625" style="4" customWidth="1"/>
    <col min="1020" max="1020" width="14.42578125" style="4" customWidth="1"/>
    <col min="1021" max="1022" width="16.42578125" style="4" customWidth="1"/>
    <col min="1023" max="1023" width="9.140625" style="4" customWidth="1"/>
    <col min="1024" max="1024" width="15.42578125" style="4" customWidth="1"/>
    <col min="1025" max="1025" width="12.140625" style="4" customWidth="1"/>
    <col min="1026" max="1026" width="9.140625" style="4"/>
    <col min="1027" max="1027" width="19" style="4" bestFit="1" customWidth="1"/>
    <col min="1028" max="1028" width="9.140625" style="4"/>
    <col min="1029" max="1029" width="15.42578125" style="4" bestFit="1" customWidth="1"/>
    <col min="1030" max="1269" width="9.140625" style="4"/>
    <col min="1270" max="1270" width="5.85546875" style="4" bestFit="1" customWidth="1"/>
    <col min="1271" max="1271" width="46.42578125" style="4" customWidth="1"/>
    <col min="1272" max="1273" width="16.42578125" style="4" bestFit="1" customWidth="1"/>
    <col min="1274" max="1274" width="14.42578125" style="4" customWidth="1"/>
    <col min="1275" max="1275" width="9.140625" style="4" customWidth="1"/>
    <col min="1276" max="1276" width="14.42578125" style="4" customWidth="1"/>
    <col min="1277" max="1278" width="16.42578125" style="4" customWidth="1"/>
    <col min="1279" max="1279" width="9.140625" style="4" customWidth="1"/>
    <col min="1280" max="1280" width="15.42578125" style="4" customWidth="1"/>
    <col min="1281" max="1281" width="12.140625" style="4" customWidth="1"/>
    <col min="1282" max="1282" width="9.140625" style="4"/>
    <col min="1283" max="1283" width="19" style="4" bestFit="1" customWidth="1"/>
    <col min="1284" max="1284" width="9.140625" style="4"/>
    <col min="1285" max="1285" width="15.42578125" style="4" bestFit="1" customWidth="1"/>
    <col min="1286" max="1525" width="9.140625" style="4"/>
    <col min="1526" max="1526" width="5.85546875" style="4" bestFit="1" customWidth="1"/>
    <col min="1527" max="1527" width="46.42578125" style="4" customWidth="1"/>
    <col min="1528" max="1529" width="16.42578125" style="4" bestFit="1" customWidth="1"/>
    <col min="1530" max="1530" width="14.42578125" style="4" customWidth="1"/>
    <col min="1531" max="1531" width="9.140625" style="4" customWidth="1"/>
    <col min="1532" max="1532" width="14.42578125" style="4" customWidth="1"/>
    <col min="1533" max="1534" width="16.42578125" style="4" customWidth="1"/>
    <col min="1535" max="1535" width="9.140625" style="4" customWidth="1"/>
    <col min="1536" max="1536" width="15.42578125" style="4" customWidth="1"/>
    <col min="1537" max="1537" width="12.140625" style="4" customWidth="1"/>
    <col min="1538" max="1538" width="9.140625" style="4"/>
    <col min="1539" max="1539" width="19" style="4" bestFit="1" customWidth="1"/>
    <col min="1540" max="1540" width="9.140625" style="4"/>
    <col min="1541" max="1541" width="15.42578125" style="4" bestFit="1" customWidth="1"/>
    <col min="1542" max="1781" width="9.140625" style="4"/>
    <col min="1782" max="1782" width="5.85546875" style="4" bestFit="1" customWidth="1"/>
    <col min="1783" max="1783" width="46.42578125" style="4" customWidth="1"/>
    <col min="1784" max="1785" width="16.42578125" style="4" bestFit="1" customWidth="1"/>
    <col min="1786" max="1786" width="14.42578125" style="4" customWidth="1"/>
    <col min="1787" max="1787" width="9.140625" style="4" customWidth="1"/>
    <col min="1788" max="1788" width="14.42578125" style="4" customWidth="1"/>
    <col min="1789" max="1790" width="16.42578125" style="4" customWidth="1"/>
    <col min="1791" max="1791" width="9.140625" style="4" customWidth="1"/>
    <col min="1792" max="1792" width="15.42578125" style="4" customWidth="1"/>
    <col min="1793" max="1793" width="12.140625" style="4" customWidth="1"/>
    <col min="1794" max="1794" width="9.140625" style="4"/>
    <col min="1795" max="1795" width="19" style="4" bestFit="1" customWidth="1"/>
    <col min="1796" max="1796" width="9.140625" style="4"/>
    <col min="1797" max="1797" width="15.42578125" style="4" bestFit="1" customWidth="1"/>
    <col min="1798" max="2037" width="9.140625" style="4"/>
    <col min="2038" max="2038" width="5.85546875" style="4" bestFit="1" customWidth="1"/>
    <col min="2039" max="2039" width="46.42578125" style="4" customWidth="1"/>
    <col min="2040" max="2041" width="16.42578125" style="4" bestFit="1" customWidth="1"/>
    <col min="2042" max="2042" width="14.42578125" style="4" customWidth="1"/>
    <col min="2043" max="2043" width="9.140625" style="4" customWidth="1"/>
    <col min="2044" max="2044" width="14.42578125" style="4" customWidth="1"/>
    <col min="2045" max="2046" width="16.42578125" style="4" customWidth="1"/>
    <col min="2047" max="2047" width="9.140625" style="4" customWidth="1"/>
    <col min="2048" max="2048" width="15.42578125" style="4" customWidth="1"/>
    <col min="2049" max="2049" width="12.140625" style="4" customWidth="1"/>
    <col min="2050" max="2050" width="9.140625" style="4"/>
    <col min="2051" max="2051" width="19" style="4" bestFit="1" customWidth="1"/>
    <col min="2052" max="2052" width="9.140625" style="4"/>
    <col min="2053" max="2053" width="15.42578125" style="4" bestFit="1" customWidth="1"/>
    <col min="2054" max="2293" width="9.140625" style="4"/>
    <col min="2294" max="2294" width="5.85546875" style="4" bestFit="1" customWidth="1"/>
    <col min="2295" max="2295" width="46.42578125" style="4" customWidth="1"/>
    <col min="2296" max="2297" width="16.42578125" style="4" bestFit="1" customWidth="1"/>
    <col min="2298" max="2298" width="14.42578125" style="4" customWidth="1"/>
    <col min="2299" max="2299" width="9.140625" style="4" customWidth="1"/>
    <col min="2300" max="2300" width="14.42578125" style="4" customWidth="1"/>
    <col min="2301" max="2302" width="16.42578125" style="4" customWidth="1"/>
    <col min="2303" max="2303" width="9.140625" style="4" customWidth="1"/>
    <col min="2304" max="2304" width="15.42578125" style="4" customWidth="1"/>
    <col min="2305" max="2305" width="12.140625" style="4" customWidth="1"/>
    <col min="2306" max="2306" width="9.140625" style="4"/>
    <col min="2307" max="2307" width="19" style="4" bestFit="1" customWidth="1"/>
    <col min="2308" max="2308" width="9.140625" style="4"/>
    <col min="2309" max="2309" width="15.42578125" style="4" bestFit="1" customWidth="1"/>
    <col min="2310" max="2549" width="9.140625" style="4"/>
    <col min="2550" max="2550" width="5.85546875" style="4" bestFit="1" customWidth="1"/>
    <col min="2551" max="2551" width="46.42578125" style="4" customWidth="1"/>
    <col min="2552" max="2553" width="16.42578125" style="4" bestFit="1" customWidth="1"/>
    <col min="2554" max="2554" width="14.42578125" style="4" customWidth="1"/>
    <col min="2555" max="2555" width="9.140625" style="4" customWidth="1"/>
    <col min="2556" max="2556" width="14.42578125" style="4" customWidth="1"/>
    <col min="2557" max="2558" width="16.42578125" style="4" customWidth="1"/>
    <col min="2559" max="2559" width="9.140625" style="4" customWidth="1"/>
    <col min="2560" max="2560" width="15.42578125" style="4" customWidth="1"/>
    <col min="2561" max="2561" width="12.140625" style="4" customWidth="1"/>
    <col min="2562" max="2562" width="9.140625" style="4"/>
    <col min="2563" max="2563" width="19" style="4" bestFit="1" customWidth="1"/>
    <col min="2564" max="2564" width="9.140625" style="4"/>
    <col min="2565" max="2565" width="15.42578125" style="4" bestFit="1" customWidth="1"/>
    <col min="2566" max="2805" width="9.140625" style="4"/>
    <col min="2806" max="2806" width="5.85546875" style="4" bestFit="1" customWidth="1"/>
    <col min="2807" max="2807" width="46.42578125" style="4" customWidth="1"/>
    <col min="2808" max="2809" width="16.42578125" style="4" bestFit="1" customWidth="1"/>
    <col min="2810" max="2810" width="14.42578125" style="4" customWidth="1"/>
    <col min="2811" max="2811" width="9.140625" style="4" customWidth="1"/>
    <col min="2812" max="2812" width="14.42578125" style="4" customWidth="1"/>
    <col min="2813" max="2814" width="16.42578125" style="4" customWidth="1"/>
    <col min="2815" max="2815" width="9.140625" style="4" customWidth="1"/>
    <col min="2816" max="2816" width="15.42578125" style="4" customWidth="1"/>
    <col min="2817" max="2817" width="12.140625" style="4" customWidth="1"/>
    <col min="2818" max="2818" width="9.140625" style="4"/>
    <col min="2819" max="2819" width="19" style="4" bestFit="1" customWidth="1"/>
    <col min="2820" max="2820" width="9.140625" style="4"/>
    <col min="2821" max="2821" width="15.42578125" style="4" bestFit="1" customWidth="1"/>
    <col min="2822" max="3061" width="9.140625" style="4"/>
    <col min="3062" max="3062" width="5.85546875" style="4" bestFit="1" customWidth="1"/>
    <col min="3063" max="3063" width="46.42578125" style="4" customWidth="1"/>
    <col min="3064" max="3065" width="16.42578125" style="4" bestFit="1" customWidth="1"/>
    <col min="3066" max="3066" width="14.42578125" style="4" customWidth="1"/>
    <col min="3067" max="3067" width="9.140625" style="4" customWidth="1"/>
    <col min="3068" max="3068" width="14.42578125" style="4" customWidth="1"/>
    <col min="3069" max="3070" width="16.42578125" style="4" customWidth="1"/>
    <col min="3071" max="3071" width="9.140625" style="4" customWidth="1"/>
    <col min="3072" max="3072" width="15.42578125" style="4" customWidth="1"/>
    <col min="3073" max="3073" width="12.140625" style="4" customWidth="1"/>
    <col min="3074" max="3074" width="9.140625" style="4"/>
    <col min="3075" max="3075" width="19" style="4" bestFit="1" customWidth="1"/>
    <col min="3076" max="3076" width="9.140625" style="4"/>
    <col min="3077" max="3077" width="15.42578125" style="4" bestFit="1" customWidth="1"/>
    <col min="3078" max="3317" width="9.140625" style="4"/>
    <col min="3318" max="3318" width="5.85546875" style="4" bestFit="1" customWidth="1"/>
    <col min="3319" max="3319" width="46.42578125" style="4" customWidth="1"/>
    <col min="3320" max="3321" width="16.42578125" style="4" bestFit="1" customWidth="1"/>
    <col min="3322" max="3322" width="14.42578125" style="4" customWidth="1"/>
    <col min="3323" max="3323" width="9.140625" style="4" customWidth="1"/>
    <col min="3324" max="3324" width="14.42578125" style="4" customWidth="1"/>
    <col min="3325" max="3326" width="16.42578125" style="4" customWidth="1"/>
    <col min="3327" max="3327" width="9.140625" style="4" customWidth="1"/>
    <col min="3328" max="3328" width="15.42578125" style="4" customWidth="1"/>
    <col min="3329" max="3329" width="12.140625" style="4" customWidth="1"/>
    <col min="3330" max="3330" width="9.140625" style="4"/>
    <col min="3331" max="3331" width="19" style="4" bestFit="1" customWidth="1"/>
    <col min="3332" max="3332" width="9.140625" style="4"/>
    <col min="3333" max="3333" width="15.42578125" style="4" bestFit="1" customWidth="1"/>
    <col min="3334" max="3573" width="9.140625" style="4"/>
    <col min="3574" max="3574" width="5.85546875" style="4" bestFit="1" customWidth="1"/>
    <col min="3575" max="3575" width="46.42578125" style="4" customWidth="1"/>
    <col min="3576" max="3577" width="16.42578125" style="4" bestFit="1" customWidth="1"/>
    <col min="3578" max="3578" width="14.42578125" style="4" customWidth="1"/>
    <col min="3579" max="3579" width="9.140625" style="4" customWidth="1"/>
    <col min="3580" max="3580" width="14.42578125" style="4" customWidth="1"/>
    <col min="3581" max="3582" width="16.42578125" style="4" customWidth="1"/>
    <col min="3583" max="3583" width="9.140625" style="4" customWidth="1"/>
    <col min="3584" max="3584" width="15.42578125" style="4" customWidth="1"/>
    <col min="3585" max="3585" width="12.140625" style="4" customWidth="1"/>
    <col min="3586" max="3586" width="9.140625" style="4"/>
    <col min="3587" max="3587" width="19" style="4" bestFit="1" customWidth="1"/>
    <col min="3588" max="3588" width="9.140625" style="4"/>
    <col min="3589" max="3589" width="15.42578125" style="4" bestFit="1" customWidth="1"/>
    <col min="3590" max="3829" width="9.140625" style="4"/>
    <col min="3830" max="3830" width="5.85546875" style="4" bestFit="1" customWidth="1"/>
    <col min="3831" max="3831" width="46.42578125" style="4" customWidth="1"/>
    <col min="3832" max="3833" width="16.42578125" style="4" bestFit="1" customWidth="1"/>
    <col min="3834" max="3834" width="14.42578125" style="4" customWidth="1"/>
    <col min="3835" max="3835" width="9.140625" style="4" customWidth="1"/>
    <col min="3836" max="3836" width="14.42578125" style="4" customWidth="1"/>
    <col min="3837" max="3838" width="16.42578125" style="4" customWidth="1"/>
    <col min="3839" max="3839" width="9.140625" style="4" customWidth="1"/>
    <col min="3840" max="3840" width="15.42578125" style="4" customWidth="1"/>
    <col min="3841" max="3841" width="12.140625" style="4" customWidth="1"/>
    <col min="3842" max="3842" width="9.140625" style="4"/>
    <col min="3843" max="3843" width="19" style="4" bestFit="1" customWidth="1"/>
    <col min="3844" max="3844" width="9.140625" style="4"/>
    <col min="3845" max="3845" width="15.42578125" style="4" bestFit="1" customWidth="1"/>
    <col min="3846" max="4085" width="9.140625" style="4"/>
    <col min="4086" max="4086" width="5.85546875" style="4" bestFit="1" customWidth="1"/>
    <col min="4087" max="4087" width="46.42578125" style="4" customWidth="1"/>
    <col min="4088" max="4089" width="16.42578125" style="4" bestFit="1" customWidth="1"/>
    <col min="4090" max="4090" width="14.42578125" style="4" customWidth="1"/>
    <col min="4091" max="4091" width="9.140625" style="4" customWidth="1"/>
    <col min="4092" max="4092" width="14.42578125" style="4" customWidth="1"/>
    <col min="4093" max="4094" width="16.42578125" style="4" customWidth="1"/>
    <col min="4095" max="4095" width="9.140625" style="4" customWidth="1"/>
    <col min="4096" max="4096" width="15.42578125" style="4" customWidth="1"/>
    <col min="4097" max="4097" width="12.140625" style="4" customWidth="1"/>
    <col min="4098" max="4098" width="9.140625" style="4"/>
    <col min="4099" max="4099" width="19" style="4" bestFit="1" customWidth="1"/>
    <col min="4100" max="4100" width="9.140625" style="4"/>
    <col min="4101" max="4101" width="15.42578125" style="4" bestFit="1" customWidth="1"/>
    <col min="4102" max="4341" width="9.140625" style="4"/>
    <col min="4342" max="4342" width="5.85546875" style="4" bestFit="1" customWidth="1"/>
    <col min="4343" max="4343" width="46.42578125" style="4" customWidth="1"/>
    <col min="4344" max="4345" width="16.42578125" style="4" bestFit="1" customWidth="1"/>
    <col min="4346" max="4346" width="14.42578125" style="4" customWidth="1"/>
    <col min="4347" max="4347" width="9.140625" style="4" customWidth="1"/>
    <col min="4348" max="4348" width="14.42578125" style="4" customWidth="1"/>
    <col min="4349" max="4350" width="16.42578125" style="4" customWidth="1"/>
    <col min="4351" max="4351" width="9.140625" style="4" customWidth="1"/>
    <col min="4352" max="4352" width="15.42578125" style="4" customWidth="1"/>
    <col min="4353" max="4353" width="12.140625" style="4" customWidth="1"/>
    <col min="4354" max="4354" width="9.140625" style="4"/>
    <col min="4355" max="4355" width="19" style="4" bestFit="1" customWidth="1"/>
    <col min="4356" max="4356" width="9.140625" style="4"/>
    <col min="4357" max="4357" width="15.42578125" style="4" bestFit="1" customWidth="1"/>
    <col min="4358" max="4597" width="9.140625" style="4"/>
    <col min="4598" max="4598" width="5.85546875" style="4" bestFit="1" customWidth="1"/>
    <col min="4599" max="4599" width="46.42578125" style="4" customWidth="1"/>
    <col min="4600" max="4601" width="16.42578125" style="4" bestFit="1" customWidth="1"/>
    <col min="4602" max="4602" width="14.42578125" style="4" customWidth="1"/>
    <col min="4603" max="4603" width="9.140625" style="4" customWidth="1"/>
    <col min="4604" max="4604" width="14.42578125" style="4" customWidth="1"/>
    <col min="4605" max="4606" width="16.42578125" style="4" customWidth="1"/>
    <col min="4607" max="4607" width="9.140625" style="4" customWidth="1"/>
    <col min="4608" max="4608" width="15.42578125" style="4" customWidth="1"/>
    <col min="4609" max="4609" width="12.140625" style="4" customWidth="1"/>
    <col min="4610" max="4610" width="9.140625" style="4"/>
    <col min="4611" max="4611" width="19" style="4" bestFit="1" customWidth="1"/>
    <col min="4612" max="4612" width="9.140625" style="4"/>
    <col min="4613" max="4613" width="15.42578125" style="4" bestFit="1" customWidth="1"/>
    <col min="4614" max="4853" width="9.140625" style="4"/>
    <col min="4854" max="4854" width="5.85546875" style="4" bestFit="1" customWidth="1"/>
    <col min="4855" max="4855" width="46.42578125" style="4" customWidth="1"/>
    <col min="4856" max="4857" width="16.42578125" style="4" bestFit="1" customWidth="1"/>
    <col min="4858" max="4858" width="14.42578125" style="4" customWidth="1"/>
    <col min="4859" max="4859" width="9.140625" style="4" customWidth="1"/>
    <col min="4860" max="4860" width="14.42578125" style="4" customWidth="1"/>
    <col min="4861" max="4862" width="16.42578125" style="4" customWidth="1"/>
    <col min="4863" max="4863" width="9.140625" style="4" customWidth="1"/>
    <col min="4864" max="4864" width="15.42578125" style="4" customWidth="1"/>
    <col min="4865" max="4865" width="12.140625" style="4" customWidth="1"/>
    <col min="4866" max="4866" width="9.140625" style="4"/>
    <col min="4867" max="4867" width="19" style="4" bestFit="1" customWidth="1"/>
    <col min="4868" max="4868" width="9.140625" style="4"/>
    <col min="4869" max="4869" width="15.42578125" style="4" bestFit="1" customWidth="1"/>
    <col min="4870" max="5109" width="9.140625" style="4"/>
    <col min="5110" max="5110" width="5.85546875" style="4" bestFit="1" customWidth="1"/>
    <col min="5111" max="5111" width="46.42578125" style="4" customWidth="1"/>
    <col min="5112" max="5113" width="16.42578125" style="4" bestFit="1" customWidth="1"/>
    <col min="5114" max="5114" width="14.42578125" style="4" customWidth="1"/>
    <col min="5115" max="5115" width="9.140625" style="4" customWidth="1"/>
    <col min="5116" max="5116" width="14.42578125" style="4" customWidth="1"/>
    <col min="5117" max="5118" width="16.42578125" style="4" customWidth="1"/>
    <col min="5119" max="5119" width="9.140625" style="4" customWidth="1"/>
    <col min="5120" max="5120" width="15.42578125" style="4" customWidth="1"/>
    <col min="5121" max="5121" width="12.140625" style="4" customWidth="1"/>
    <col min="5122" max="5122" width="9.140625" style="4"/>
    <col min="5123" max="5123" width="19" style="4" bestFit="1" customWidth="1"/>
    <col min="5124" max="5124" width="9.140625" style="4"/>
    <col min="5125" max="5125" width="15.42578125" style="4" bestFit="1" customWidth="1"/>
    <col min="5126" max="5365" width="9.140625" style="4"/>
    <col min="5366" max="5366" width="5.85546875" style="4" bestFit="1" customWidth="1"/>
    <col min="5367" max="5367" width="46.42578125" style="4" customWidth="1"/>
    <col min="5368" max="5369" width="16.42578125" style="4" bestFit="1" customWidth="1"/>
    <col min="5370" max="5370" width="14.42578125" style="4" customWidth="1"/>
    <col min="5371" max="5371" width="9.140625" style="4" customWidth="1"/>
    <col min="5372" max="5372" width="14.42578125" style="4" customWidth="1"/>
    <col min="5373" max="5374" width="16.42578125" style="4" customWidth="1"/>
    <col min="5375" max="5375" width="9.140625" style="4" customWidth="1"/>
    <col min="5376" max="5376" width="15.42578125" style="4" customWidth="1"/>
    <col min="5377" max="5377" width="12.140625" style="4" customWidth="1"/>
    <col min="5378" max="5378" width="9.140625" style="4"/>
    <col min="5379" max="5379" width="19" style="4" bestFit="1" customWidth="1"/>
    <col min="5380" max="5380" width="9.140625" style="4"/>
    <col min="5381" max="5381" width="15.42578125" style="4" bestFit="1" customWidth="1"/>
    <col min="5382" max="5621" width="9.140625" style="4"/>
    <col min="5622" max="5622" width="5.85546875" style="4" bestFit="1" customWidth="1"/>
    <col min="5623" max="5623" width="46.42578125" style="4" customWidth="1"/>
    <col min="5624" max="5625" width="16.42578125" style="4" bestFit="1" customWidth="1"/>
    <col min="5626" max="5626" width="14.42578125" style="4" customWidth="1"/>
    <col min="5627" max="5627" width="9.140625" style="4" customWidth="1"/>
    <col min="5628" max="5628" width="14.42578125" style="4" customWidth="1"/>
    <col min="5629" max="5630" width="16.42578125" style="4" customWidth="1"/>
    <col min="5631" max="5631" width="9.140625" style="4" customWidth="1"/>
    <col min="5632" max="5632" width="15.42578125" style="4" customWidth="1"/>
    <col min="5633" max="5633" width="12.140625" style="4" customWidth="1"/>
    <col min="5634" max="5634" width="9.140625" style="4"/>
    <col min="5635" max="5635" width="19" style="4" bestFit="1" customWidth="1"/>
    <col min="5636" max="5636" width="9.140625" style="4"/>
    <col min="5637" max="5637" width="15.42578125" style="4" bestFit="1" customWidth="1"/>
    <col min="5638" max="5877" width="9.140625" style="4"/>
    <col min="5878" max="5878" width="5.85546875" style="4" bestFit="1" customWidth="1"/>
    <col min="5879" max="5879" width="46.42578125" style="4" customWidth="1"/>
    <col min="5880" max="5881" width="16.42578125" style="4" bestFit="1" customWidth="1"/>
    <col min="5882" max="5882" width="14.42578125" style="4" customWidth="1"/>
    <col min="5883" max="5883" width="9.140625" style="4" customWidth="1"/>
    <col min="5884" max="5884" width="14.42578125" style="4" customWidth="1"/>
    <col min="5885" max="5886" width="16.42578125" style="4" customWidth="1"/>
    <col min="5887" max="5887" width="9.140625" style="4" customWidth="1"/>
    <col min="5888" max="5888" width="15.42578125" style="4" customWidth="1"/>
    <col min="5889" max="5889" width="12.140625" style="4" customWidth="1"/>
    <col min="5890" max="5890" width="9.140625" style="4"/>
    <col min="5891" max="5891" width="19" style="4" bestFit="1" customWidth="1"/>
    <col min="5892" max="5892" width="9.140625" style="4"/>
    <col min="5893" max="5893" width="15.42578125" style="4" bestFit="1" customWidth="1"/>
    <col min="5894" max="6133" width="9.140625" style="4"/>
    <col min="6134" max="6134" width="5.85546875" style="4" bestFit="1" customWidth="1"/>
    <col min="6135" max="6135" width="46.42578125" style="4" customWidth="1"/>
    <col min="6136" max="6137" width="16.42578125" style="4" bestFit="1" customWidth="1"/>
    <col min="6138" max="6138" width="14.42578125" style="4" customWidth="1"/>
    <col min="6139" max="6139" width="9.140625" style="4" customWidth="1"/>
    <col min="6140" max="6140" width="14.42578125" style="4" customWidth="1"/>
    <col min="6141" max="6142" width="16.42578125" style="4" customWidth="1"/>
    <col min="6143" max="6143" width="9.140625" style="4" customWidth="1"/>
    <col min="6144" max="6144" width="15.42578125" style="4" customWidth="1"/>
    <col min="6145" max="6145" width="12.140625" style="4" customWidth="1"/>
    <col min="6146" max="6146" width="9.140625" style="4"/>
    <col min="6147" max="6147" width="19" style="4" bestFit="1" customWidth="1"/>
    <col min="6148" max="6148" width="9.140625" style="4"/>
    <col min="6149" max="6149" width="15.42578125" style="4" bestFit="1" customWidth="1"/>
    <col min="6150" max="6389" width="9.140625" style="4"/>
    <col min="6390" max="6390" width="5.85546875" style="4" bestFit="1" customWidth="1"/>
    <col min="6391" max="6391" width="46.42578125" style="4" customWidth="1"/>
    <col min="6392" max="6393" width="16.42578125" style="4" bestFit="1" customWidth="1"/>
    <col min="6394" max="6394" width="14.42578125" style="4" customWidth="1"/>
    <col min="6395" max="6395" width="9.140625" style="4" customWidth="1"/>
    <col min="6396" max="6396" width="14.42578125" style="4" customWidth="1"/>
    <col min="6397" max="6398" width="16.42578125" style="4" customWidth="1"/>
    <col min="6399" max="6399" width="9.140625" style="4" customWidth="1"/>
    <col min="6400" max="6400" width="15.42578125" style="4" customWidth="1"/>
    <col min="6401" max="6401" width="12.140625" style="4" customWidth="1"/>
    <col min="6402" max="6402" width="9.140625" style="4"/>
    <col min="6403" max="6403" width="19" style="4" bestFit="1" customWidth="1"/>
    <col min="6404" max="6404" width="9.140625" style="4"/>
    <col min="6405" max="6405" width="15.42578125" style="4" bestFit="1" customWidth="1"/>
    <col min="6406" max="6645" width="9.140625" style="4"/>
    <col min="6646" max="6646" width="5.85546875" style="4" bestFit="1" customWidth="1"/>
    <col min="6647" max="6647" width="46.42578125" style="4" customWidth="1"/>
    <col min="6648" max="6649" width="16.42578125" style="4" bestFit="1" customWidth="1"/>
    <col min="6650" max="6650" width="14.42578125" style="4" customWidth="1"/>
    <col min="6651" max="6651" width="9.140625" style="4" customWidth="1"/>
    <col min="6652" max="6652" width="14.42578125" style="4" customWidth="1"/>
    <col min="6653" max="6654" width="16.42578125" style="4" customWidth="1"/>
    <col min="6655" max="6655" width="9.140625" style="4" customWidth="1"/>
    <col min="6656" max="6656" width="15.42578125" style="4" customWidth="1"/>
    <col min="6657" max="6657" width="12.140625" style="4" customWidth="1"/>
    <col min="6658" max="6658" width="9.140625" style="4"/>
    <col min="6659" max="6659" width="19" style="4" bestFit="1" customWidth="1"/>
    <col min="6660" max="6660" width="9.140625" style="4"/>
    <col min="6661" max="6661" width="15.42578125" style="4" bestFit="1" customWidth="1"/>
    <col min="6662" max="6901" width="9.140625" style="4"/>
    <col min="6902" max="6902" width="5.85546875" style="4" bestFit="1" customWidth="1"/>
    <col min="6903" max="6903" width="46.42578125" style="4" customWidth="1"/>
    <col min="6904" max="6905" width="16.42578125" style="4" bestFit="1" customWidth="1"/>
    <col min="6906" max="6906" width="14.42578125" style="4" customWidth="1"/>
    <col min="6907" max="6907" width="9.140625" style="4" customWidth="1"/>
    <col min="6908" max="6908" width="14.42578125" style="4" customWidth="1"/>
    <col min="6909" max="6910" width="16.42578125" style="4" customWidth="1"/>
    <col min="6911" max="6911" width="9.140625" style="4" customWidth="1"/>
    <col min="6912" max="6912" width="15.42578125" style="4" customWidth="1"/>
    <col min="6913" max="6913" width="12.140625" style="4" customWidth="1"/>
    <col min="6914" max="6914" width="9.140625" style="4"/>
    <col min="6915" max="6915" width="19" style="4" bestFit="1" customWidth="1"/>
    <col min="6916" max="6916" width="9.140625" style="4"/>
    <col min="6917" max="6917" width="15.42578125" style="4" bestFit="1" customWidth="1"/>
    <col min="6918" max="7157" width="9.140625" style="4"/>
    <col min="7158" max="7158" width="5.85546875" style="4" bestFit="1" customWidth="1"/>
    <col min="7159" max="7159" width="46.42578125" style="4" customWidth="1"/>
    <col min="7160" max="7161" width="16.42578125" style="4" bestFit="1" customWidth="1"/>
    <col min="7162" max="7162" width="14.42578125" style="4" customWidth="1"/>
    <col min="7163" max="7163" width="9.140625" style="4" customWidth="1"/>
    <col min="7164" max="7164" width="14.42578125" style="4" customWidth="1"/>
    <col min="7165" max="7166" width="16.42578125" style="4" customWidth="1"/>
    <col min="7167" max="7167" width="9.140625" style="4" customWidth="1"/>
    <col min="7168" max="7168" width="15.42578125" style="4" customWidth="1"/>
    <col min="7169" max="7169" width="12.140625" style="4" customWidth="1"/>
    <col min="7170" max="7170" width="9.140625" style="4"/>
    <col min="7171" max="7171" width="19" style="4" bestFit="1" customWidth="1"/>
    <col min="7172" max="7172" width="9.140625" style="4"/>
    <col min="7173" max="7173" width="15.42578125" style="4" bestFit="1" customWidth="1"/>
    <col min="7174" max="7413" width="9.140625" style="4"/>
    <col min="7414" max="7414" width="5.85546875" style="4" bestFit="1" customWidth="1"/>
    <col min="7415" max="7415" width="46.42578125" style="4" customWidth="1"/>
    <col min="7416" max="7417" width="16.42578125" style="4" bestFit="1" customWidth="1"/>
    <col min="7418" max="7418" width="14.42578125" style="4" customWidth="1"/>
    <col min="7419" max="7419" width="9.140625" style="4" customWidth="1"/>
    <col min="7420" max="7420" width="14.42578125" style="4" customWidth="1"/>
    <col min="7421" max="7422" width="16.42578125" style="4" customWidth="1"/>
    <col min="7423" max="7423" width="9.140625" style="4" customWidth="1"/>
    <col min="7424" max="7424" width="15.42578125" style="4" customWidth="1"/>
    <col min="7425" max="7425" width="12.140625" style="4" customWidth="1"/>
    <col min="7426" max="7426" width="9.140625" style="4"/>
    <col min="7427" max="7427" width="19" style="4" bestFit="1" customWidth="1"/>
    <col min="7428" max="7428" width="9.140625" style="4"/>
    <col min="7429" max="7429" width="15.42578125" style="4" bestFit="1" customWidth="1"/>
    <col min="7430" max="7669" width="9.140625" style="4"/>
    <col min="7670" max="7670" width="5.85546875" style="4" bestFit="1" customWidth="1"/>
    <col min="7671" max="7671" width="46.42578125" style="4" customWidth="1"/>
    <col min="7672" max="7673" width="16.42578125" style="4" bestFit="1" customWidth="1"/>
    <col min="7674" max="7674" width="14.42578125" style="4" customWidth="1"/>
    <col min="7675" max="7675" width="9.140625" style="4" customWidth="1"/>
    <col min="7676" max="7676" width="14.42578125" style="4" customWidth="1"/>
    <col min="7677" max="7678" width="16.42578125" style="4" customWidth="1"/>
    <col min="7679" max="7679" width="9.140625" style="4" customWidth="1"/>
    <col min="7680" max="7680" width="15.42578125" style="4" customWidth="1"/>
    <col min="7681" max="7681" width="12.140625" style="4" customWidth="1"/>
    <col min="7682" max="7682" width="9.140625" style="4"/>
    <col min="7683" max="7683" width="19" style="4" bestFit="1" customWidth="1"/>
    <col min="7684" max="7684" width="9.140625" style="4"/>
    <col min="7685" max="7685" width="15.42578125" style="4" bestFit="1" customWidth="1"/>
    <col min="7686" max="7925" width="9.140625" style="4"/>
    <col min="7926" max="7926" width="5.85546875" style="4" bestFit="1" customWidth="1"/>
    <col min="7927" max="7927" width="46.42578125" style="4" customWidth="1"/>
    <col min="7928" max="7929" width="16.42578125" style="4" bestFit="1" customWidth="1"/>
    <col min="7930" max="7930" width="14.42578125" style="4" customWidth="1"/>
    <col min="7931" max="7931" width="9.140625" style="4" customWidth="1"/>
    <col min="7932" max="7932" width="14.42578125" style="4" customWidth="1"/>
    <col min="7933" max="7934" width="16.42578125" style="4" customWidth="1"/>
    <col min="7935" max="7935" width="9.140625" style="4" customWidth="1"/>
    <col min="7936" max="7936" width="15.42578125" style="4" customWidth="1"/>
    <col min="7937" max="7937" width="12.140625" style="4" customWidth="1"/>
    <col min="7938" max="7938" width="9.140625" style="4"/>
    <col min="7939" max="7939" width="19" style="4" bestFit="1" customWidth="1"/>
    <col min="7940" max="7940" width="9.140625" style="4"/>
    <col min="7941" max="7941" width="15.42578125" style="4" bestFit="1" customWidth="1"/>
    <col min="7942" max="8181" width="9.140625" style="4"/>
    <col min="8182" max="8182" width="5.85546875" style="4" bestFit="1" customWidth="1"/>
    <col min="8183" max="8183" width="46.42578125" style="4" customWidth="1"/>
    <col min="8184" max="8185" width="16.42578125" style="4" bestFit="1" customWidth="1"/>
    <col min="8186" max="8186" width="14.42578125" style="4" customWidth="1"/>
    <col min="8187" max="8187" width="9.140625" style="4" customWidth="1"/>
    <col min="8188" max="8188" width="14.42578125" style="4" customWidth="1"/>
    <col min="8189" max="8190" width="16.42578125" style="4" customWidth="1"/>
    <col min="8191" max="8191" width="9.140625" style="4" customWidth="1"/>
    <col min="8192" max="8192" width="15.42578125" style="4" customWidth="1"/>
    <col min="8193" max="8193" width="12.140625" style="4" customWidth="1"/>
    <col min="8194" max="8194" width="9.140625" style="4"/>
    <col min="8195" max="8195" width="19" style="4" bestFit="1" customWidth="1"/>
    <col min="8196" max="8196" width="9.140625" style="4"/>
    <col min="8197" max="8197" width="15.42578125" style="4" bestFit="1" customWidth="1"/>
    <col min="8198" max="8437" width="9.140625" style="4"/>
    <col min="8438" max="8438" width="5.85546875" style="4" bestFit="1" customWidth="1"/>
    <col min="8439" max="8439" width="46.42578125" style="4" customWidth="1"/>
    <col min="8440" max="8441" width="16.42578125" style="4" bestFit="1" customWidth="1"/>
    <col min="8442" max="8442" width="14.42578125" style="4" customWidth="1"/>
    <col min="8443" max="8443" width="9.140625" style="4" customWidth="1"/>
    <col min="8444" max="8444" width="14.42578125" style="4" customWidth="1"/>
    <col min="8445" max="8446" width="16.42578125" style="4" customWidth="1"/>
    <col min="8447" max="8447" width="9.140625" style="4" customWidth="1"/>
    <col min="8448" max="8448" width="15.42578125" style="4" customWidth="1"/>
    <col min="8449" max="8449" width="12.140625" style="4" customWidth="1"/>
    <col min="8450" max="8450" width="9.140625" style="4"/>
    <col min="8451" max="8451" width="19" style="4" bestFit="1" customWidth="1"/>
    <col min="8452" max="8452" width="9.140625" style="4"/>
    <col min="8453" max="8453" width="15.42578125" style="4" bestFit="1" customWidth="1"/>
    <col min="8454" max="8693" width="9.140625" style="4"/>
    <col min="8694" max="8694" width="5.85546875" style="4" bestFit="1" customWidth="1"/>
    <col min="8695" max="8695" width="46.42578125" style="4" customWidth="1"/>
    <col min="8696" max="8697" width="16.42578125" style="4" bestFit="1" customWidth="1"/>
    <col min="8698" max="8698" width="14.42578125" style="4" customWidth="1"/>
    <col min="8699" max="8699" width="9.140625" style="4" customWidth="1"/>
    <col min="8700" max="8700" width="14.42578125" style="4" customWidth="1"/>
    <col min="8701" max="8702" width="16.42578125" style="4" customWidth="1"/>
    <col min="8703" max="8703" width="9.140625" style="4" customWidth="1"/>
    <col min="8704" max="8704" width="15.42578125" style="4" customWidth="1"/>
    <col min="8705" max="8705" width="12.140625" style="4" customWidth="1"/>
    <col min="8706" max="8706" width="9.140625" style="4"/>
    <col min="8707" max="8707" width="19" style="4" bestFit="1" customWidth="1"/>
    <col min="8708" max="8708" width="9.140625" style="4"/>
    <col min="8709" max="8709" width="15.42578125" style="4" bestFit="1" customWidth="1"/>
    <col min="8710" max="8949" width="9.140625" style="4"/>
    <col min="8950" max="8950" width="5.85546875" style="4" bestFit="1" customWidth="1"/>
    <col min="8951" max="8951" width="46.42578125" style="4" customWidth="1"/>
    <col min="8952" max="8953" width="16.42578125" style="4" bestFit="1" customWidth="1"/>
    <col min="8954" max="8954" width="14.42578125" style="4" customWidth="1"/>
    <col min="8955" max="8955" width="9.140625" style="4" customWidth="1"/>
    <col min="8956" max="8956" width="14.42578125" style="4" customWidth="1"/>
    <col min="8957" max="8958" width="16.42578125" style="4" customWidth="1"/>
    <col min="8959" max="8959" width="9.140625" style="4" customWidth="1"/>
    <col min="8960" max="8960" width="15.42578125" style="4" customWidth="1"/>
    <col min="8961" max="8961" width="12.140625" style="4" customWidth="1"/>
    <col min="8962" max="8962" width="9.140625" style="4"/>
    <col min="8963" max="8963" width="19" style="4" bestFit="1" customWidth="1"/>
    <col min="8964" max="8964" width="9.140625" style="4"/>
    <col min="8965" max="8965" width="15.42578125" style="4" bestFit="1" customWidth="1"/>
    <col min="8966" max="9205" width="9.140625" style="4"/>
    <col min="9206" max="9206" width="5.85546875" style="4" bestFit="1" customWidth="1"/>
    <col min="9207" max="9207" width="46.42578125" style="4" customWidth="1"/>
    <col min="9208" max="9209" width="16.42578125" style="4" bestFit="1" customWidth="1"/>
    <col min="9210" max="9210" width="14.42578125" style="4" customWidth="1"/>
    <col min="9211" max="9211" width="9.140625" style="4" customWidth="1"/>
    <col min="9212" max="9212" width="14.42578125" style="4" customWidth="1"/>
    <col min="9213" max="9214" width="16.42578125" style="4" customWidth="1"/>
    <col min="9215" max="9215" width="9.140625" style="4" customWidth="1"/>
    <col min="9216" max="9216" width="15.42578125" style="4" customWidth="1"/>
    <col min="9217" max="9217" width="12.140625" style="4" customWidth="1"/>
    <col min="9218" max="9218" width="9.140625" style="4"/>
    <col min="9219" max="9219" width="19" style="4" bestFit="1" customWidth="1"/>
    <col min="9220" max="9220" width="9.140625" style="4"/>
    <col min="9221" max="9221" width="15.42578125" style="4" bestFit="1" customWidth="1"/>
    <col min="9222" max="9461" width="9.140625" style="4"/>
    <col min="9462" max="9462" width="5.85546875" style="4" bestFit="1" customWidth="1"/>
    <col min="9463" max="9463" width="46.42578125" style="4" customWidth="1"/>
    <col min="9464" max="9465" width="16.42578125" style="4" bestFit="1" customWidth="1"/>
    <col min="9466" max="9466" width="14.42578125" style="4" customWidth="1"/>
    <col min="9467" max="9467" width="9.140625" style="4" customWidth="1"/>
    <col min="9468" max="9468" width="14.42578125" style="4" customWidth="1"/>
    <col min="9469" max="9470" width="16.42578125" style="4" customWidth="1"/>
    <col min="9471" max="9471" width="9.140625" style="4" customWidth="1"/>
    <col min="9472" max="9472" width="15.42578125" style="4" customWidth="1"/>
    <col min="9473" max="9473" width="12.140625" style="4" customWidth="1"/>
    <col min="9474" max="9474" width="9.140625" style="4"/>
    <col min="9475" max="9475" width="19" style="4" bestFit="1" customWidth="1"/>
    <col min="9476" max="9476" width="9.140625" style="4"/>
    <col min="9477" max="9477" width="15.42578125" style="4" bestFit="1" customWidth="1"/>
    <col min="9478" max="9717" width="9.140625" style="4"/>
    <col min="9718" max="9718" width="5.85546875" style="4" bestFit="1" customWidth="1"/>
    <col min="9719" max="9719" width="46.42578125" style="4" customWidth="1"/>
    <col min="9720" max="9721" width="16.42578125" style="4" bestFit="1" customWidth="1"/>
    <col min="9722" max="9722" width="14.42578125" style="4" customWidth="1"/>
    <col min="9723" max="9723" width="9.140625" style="4" customWidth="1"/>
    <col min="9724" max="9724" width="14.42578125" style="4" customWidth="1"/>
    <col min="9725" max="9726" width="16.42578125" style="4" customWidth="1"/>
    <col min="9727" max="9727" width="9.140625" style="4" customWidth="1"/>
    <col min="9728" max="9728" width="15.42578125" style="4" customWidth="1"/>
    <col min="9729" max="9729" width="12.140625" style="4" customWidth="1"/>
    <col min="9730" max="9730" width="9.140625" style="4"/>
    <col min="9731" max="9731" width="19" style="4" bestFit="1" customWidth="1"/>
    <col min="9732" max="9732" width="9.140625" style="4"/>
    <col min="9733" max="9733" width="15.42578125" style="4" bestFit="1" customWidth="1"/>
    <col min="9734" max="9973" width="9.140625" style="4"/>
    <col min="9974" max="9974" width="5.85546875" style="4" bestFit="1" customWidth="1"/>
    <col min="9975" max="9975" width="46.42578125" style="4" customWidth="1"/>
    <col min="9976" max="9977" width="16.42578125" style="4" bestFit="1" customWidth="1"/>
    <col min="9978" max="9978" width="14.42578125" style="4" customWidth="1"/>
    <col min="9979" max="9979" width="9.140625" style="4" customWidth="1"/>
    <col min="9980" max="9980" width="14.42578125" style="4" customWidth="1"/>
    <col min="9981" max="9982" width="16.42578125" style="4" customWidth="1"/>
    <col min="9983" max="9983" width="9.140625" style="4" customWidth="1"/>
    <col min="9984" max="9984" width="15.42578125" style="4" customWidth="1"/>
    <col min="9985" max="9985" width="12.140625" style="4" customWidth="1"/>
    <col min="9986" max="9986" width="9.140625" style="4"/>
    <col min="9987" max="9987" width="19" style="4" bestFit="1" customWidth="1"/>
    <col min="9988" max="9988" width="9.140625" style="4"/>
    <col min="9989" max="9989" width="15.42578125" style="4" bestFit="1" customWidth="1"/>
    <col min="9990" max="10229" width="9.140625" style="4"/>
    <col min="10230" max="10230" width="5.85546875" style="4" bestFit="1" customWidth="1"/>
    <col min="10231" max="10231" width="46.42578125" style="4" customWidth="1"/>
    <col min="10232" max="10233" width="16.42578125" style="4" bestFit="1" customWidth="1"/>
    <col min="10234" max="10234" width="14.42578125" style="4" customWidth="1"/>
    <col min="10235" max="10235" width="9.140625" style="4" customWidth="1"/>
    <col min="10236" max="10236" width="14.42578125" style="4" customWidth="1"/>
    <col min="10237" max="10238" width="16.42578125" style="4" customWidth="1"/>
    <col min="10239" max="10239" width="9.140625" style="4" customWidth="1"/>
    <col min="10240" max="10240" width="15.42578125" style="4" customWidth="1"/>
    <col min="10241" max="10241" width="12.140625" style="4" customWidth="1"/>
    <col min="10242" max="10242" width="9.140625" style="4"/>
    <col min="10243" max="10243" width="19" style="4" bestFit="1" customWidth="1"/>
    <col min="10244" max="10244" width="9.140625" style="4"/>
    <col min="10245" max="10245" width="15.42578125" style="4" bestFit="1" customWidth="1"/>
    <col min="10246" max="10485" width="9.140625" style="4"/>
    <col min="10486" max="10486" width="5.85546875" style="4" bestFit="1" customWidth="1"/>
    <col min="10487" max="10487" width="46.42578125" style="4" customWidth="1"/>
    <col min="10488" max="10489" width="16.42578125" style="4" bestFit="1" customWidth="1"/>
    <col min="10490" max="10490" width="14.42578125" style="4" customWidth="1"/>
    <col min="10491" max="10491" width="9.140625" style="4" customWidth="1"/>
    <col min="10492" max="10492" width="14.42578125" style="4" customWidth="1"/>
    <col min="10493" max="10494" width="16.42578125" style="4" customWidth="1"/>
    <col min="10495" max="10495" width="9.140625" style="4" customWidth="1"/>
    <col min="10496" max="10496" width="15.42578125" style="4" customWidth="1"/>
    <col min="10497" max="10497" width="12.140625" style="4" customWidth="1"/>
    <col min="10498" max="10498" width="9.140625" style="4"/>
    <col min="10499" max="10499" width="19" style="4" bestFit="1" customWidth="1"/>
    <col min="10500" max="10500" width="9.140625" style="4"/>
    <col min="10501" max="10501" width="15.42578125" style="4" bestFit="1" customWidth="1"/>
    <col min="10502" max="10741" width="9.140625" style="4"/>
    <col min="10742" max="10742" width="5.85546875" style="4" bestFit="1" customWidth="1"/>
    <col min="10743" max="10743" width="46.42578125" style="4" customWidth="1"/>
    <col min="10744" max="10745" width="16.42578125" style="4" bestFit="1" customWidth="1"/>
    <col min="10746" max="10746" width="14.42578125" style="4" customWidth="1"/>
    <col min="10747" max="10747" width="9.140625" style="4" customWidth="1"/>
    <col min="10748" max="10748" width="14.42578125" style="4" customWidth="1"/>
    <col min="10749" max="10750" width="16.42578125" style="4" customWidth="1"/>
    <col min="10751" max="10751" width="9.140625" style="4" customWidth="1"/>
    <col min="10752" max="10752" width="15.42578125" style="4" customWidth="1"/>
    <col min="10753" max="10753" width="12.140625" style="4" customWidth="1"/>
    <col min="10754" max="10754" width="9.140625" style="4"/>
    <col min="10755" max="10755" width="19" style="4" bestFit="1" customWidth="1"/>
    <col min="10756" max="10756" width="9.140625" style="4"/>
    <col min="10757" max="10757" width="15.42578125" style="4" bestFit="1" customWidth="1"/>
    <col min="10758" max="10997" width="9.140625" style="4"/>
    <col min="10998" max="10998" width="5.85546875" style="4" bestFit="1" customWidth="1"/>
    <col min="10999" max="10999" width="46.42578125" style="4" customWidth="1"/>
    <col min="11000" max="11001" width="16.42578125" style="4" bestFit="1" customWidth="1"/>
    <col min="11002" max="11002" width="14.42578125" style="4" customWidth="1"/>
    <col min="11003" max="11003" width="9.140625" style="4" customWidth="1"/>
    <col min="11004" max="11004" width="14.42578125" style="4" customWidth="1"/>
    <col min="11005" max="11006" width="16.42578125" style="4" customWidth="1"/>
    <col min="11007" max="11007" width="9.140625" style="4" customWidth="1"/>
    <col min="11008" max="11008" width="15.42578125" style="4" customWidth="1"/>
    <col min="11009" max="11009" width="12.140625" style="4" customWidth="1"/>
    <col min="11010" max="11010" width="9.140625" style="4"/>
    <col min="11011" max="11011" width="19" style="4" bestFit="1" customWidth="1"/>
    <col min="11012" max="11012" width="9.140625" style="4"/>
    <col min="11013" max="11013" width="15.42578125" style="4" bestFit="1" customWidth="1"/>
    <col min="11014" max="11253" width="9.140625" style="4"/>
    <col min="11254" max="11254" width="5.85546875" style="4" bestFit="1" customWidth="1"/>
    <col min="11255" max="11255" width="46.42578125" style="4" customWidth="1"/>
    <col min="11256" max="11257" width="16.42578125" style="4" bestFit="1" customWidth="1"/>
    <col min="11258" max="11258" width="14.42578125" style="4" customWidth="1"/>
    <col min="11259" max="11259" width="9.140625" style="4" customWidth="1"/>
    <col min="11260" max="11260" width="14.42578125" style="4" customWidth="1"/>
    <col min="11261" max="11262" width="16.42578125" style="4" customWidth="1"/>
    <col min="11263" max="11263" width="9.140625" style="4" customWidth="1"/>
    <col min="11264" max="11264" width="15.42578125" style="4" customWidth="1"/>
    <col min="11265" max="11265" width="12.140625" style="4" customWidth="1"/>
    <col min="11266" max="11266" width="9.140625" style="4"/>
    <col min="11267" max="11267" width="19" style="4" bestFit="1" customWidth="1"/>
    <col min="11268" max="11268" width="9.140625" style="4"/>
    <col min="11269" max="11269" width="15.42578125" style="4" bestFit="1" customWidth="1"/>
    <col min="11270" max="11509" width="9.140625" style="4"/>
    <col min="11510" max="11510" width="5.85546875" style="4" bestFit="1" customWidth="1"/>
    <col min="11511" max="11511" width="46.42578125" style="4" customWidth="1"/>
    <col min="11512" max="11513" width="16.42578125" style="4" bestFit="1" customWidth="1"/>
    <col min="11514" max="11514" width="14.42578125" style="4" customWidth="1"/>
    <col min="11515" max="11515" width="9.140625" style="4" customWidth="1"/>
    <col min="11516" max="11516" width="14.42578125" style="4" customWidth="1"/>
    <col min="11517" max="11518" width="16.42578125" style="4" customWidth="1"/>
    <col min="11519" max="11519" width="9.140625" style="4" customWidth="1"/>
    <col min="11520" max="11520" width="15.42578125" style="4" customWidth="1"/>
    <col min="11521" max="11521" width="12.140625" style="4" customWidth="1"/>
    <col min="11522" max="11522" width="9.140625" style="4"/>
    <col min="11523" max="11523" width="19" style="4" bestFit="1" customWidth="1"/>
    <col min="11524" max="11524" width="9.140625" style="4"/>
    <col min="11525" max="11525" width="15.42578125" style="4" bestFit="1" customWidth="1"/>
    <col min="11526" max="11765" width="9.140625" style="4"/>
    <col min="11766" max="11766" width="5.85546875" style="4" bestFit="1" customWidth="1"/>
    <col min="11767" max="11767" width="46.42578125" style="4" customWidth="1"/>
    <col min="11768" max="11769" width="16.42578125" style="4" bestFit="1" customWidth="1"/>
    <col min="11770" max="11770" width="14.42578125" style="4" customWidth="1"/>
    <col min="11771" max="11771" width="9.140625" style="4" customWidth="1"/>
    <col min="11772" max="11772" width="14.42578125" style="4" customWidth="1"/>
    <col min="11773" max="11774" width="16.42578125" style="4" customWidth="1"/>
    <col min="11775" max="11775" width="9.140625" style="4" customWidth="1"/>
    <col min="11776" max="11776" width="15.42578125" style="4" customWidth="1"/>
    <col min="11777" max="11777" width="12.140625" style="4" customWidth="1"/>
    <col min="11778" max="11778" width="9.140625" style="4"/>
    <col min="11779" max="11779" width="19" style="4" bestFit="1" customWidth="1"/>
    <col min="11780" max="11780" width="9.140625" style="4"/>
    <col min="11781" max="11781" width="15.42578125" style="4" bestFit="1" customWidth="1"/>
    <col min="11782" max="12021" width="9.140625" style="4"/>
    <col min="12022" max="12022" width="5.85546875" style="4" bestFit="1" customWidth="1"/>
    <col min="12023" max="12023" width="46.42578125" style="4" customWidth="1"/>
    <col min="12024" max="12025" width="16.42578125" style="4" bestFit="1" customWidth="1"/>
    <col min="12026" max="12026" width="14.42578125" style="4" customWidth="1"/>
    <col min="12027" max="12027" width="9.140625" style="4" customWidth="1"/>
    <col min="12028" max="12028" width="14.42578125" style="4" customWidth="1"/>
    <col min="12029" max="12030" width="16.42578125" style="4" customWidth="1"/>
    <col min="12031" max="12031" width="9.140625" style="4" customWidth="1"/>
    <col min="12032" max="12032" width="15.42578125" style="4" customWidth="1"/>
    <col min="12033" max="12033" width="12.140625" style="4" customWidth="1"/>
    <col min="12034" max="12034" width="9.140625" style="4"/>
    <col min="12035" max="12035" width="19" style="4" bestFit="1" customWidth="1"/>
    <col min="12036" max="12036" width="9.140625" style="4"/>
    <col min="12037" max="12037" width="15.42578125" style="4" bestFit="1" customWidth="1"/>
    <col min="12038" max="12277" width="9.140625" style="4"/>
    <col min="12278" max="12278" width="5.85546875" style="4" bestFit="1" customWidth="1"/>
    <col min="12279" max="12279" width="46.42578125" style="4" customWidth="1"/>
    <col min="12280" max="12281" width="16.42578125" style="4" bestFit="1" customWidth="1"/>
    <col min="12282" max="12282" width="14.42578125" style="4" customWidth="1"/>
    <col min="12283" max="12283" width="9.140625" style="4" customWidth="1"/>
    <col min="12284" max="12284" width="14.42578125" style="4" customWidth="1"/>
    <col min="12285" max="12286" width="16.42578125" style="4" customWidth="1"/>
    <col min="12287" max="12287" width="9.140625" style="4" customWidth="1"/>
    <col min="12288" max="12288" width="15.42578125" style="4" customWidth="1"/>
    <col min="12289" max="12289" width="12.140625" style="4" customWidth="1"/>
    <col min="12290" max="12290" width="9.140625" style="4"/>
    <col min="12291" max="12291" width="19" style="4" bestFit="1" customWidth="1"/>
    <col min="12292" max="12292" width="9.140625" style="4"/>
    <col min="12293" max="12293" width="15.42578125" style="4" bestFit="1" customWidth="1"/>
    <col min="12294" max="12533" width="9.140625" style="4"/>
    <col min="12534" max="12534" width="5.85546875" style="4" bestFit="1" customWidth="1"/>
    <col min="12535" max="12535" width="46.42578125" style="4" customWidth="1"/>
    <col min="12536" max="12537" width="16.42578125" style="4" bestFit="1" customWidth="1"/>
    <col min="12538" max="12538" width="14.42578125" style="4" customWidth="1"/>
    <col min="12539" max="12539" width="9.140625" style="4" customWidth="1"/>
    <col min="12540" max="12540" width="14.42578125" style="4" customWidth="1"/>
    <col min="12541" max="12542" width="16.42578125" style="4" customWidth="1"/>
    <col min="12543" max="12543" width="9.140625" style="4" customWidth="1"/>
    <col min="12544" max="12544" width="15.42578125" style="4" customWidth="1"/>
    <col min="12545" max="12545" width="12.140625" style="4" customWidth="1"/>
    <col min="12546" max="12546" width="9.140625" style="4"/>
    <col min="12547" max="12547" width="19" style="4" bestFit="1" customWidth="1"/>
    <col min="12548" max="12548" width="9.140625" style="4"/>
    <col min="12549" max="12549" width="15.42578125" style="4" bestFit="1" customWidth="1"/>
    <col min="12550" max="12789" width="9.140625" style="4"/>
    <col min="12790" max="12790" width="5.85546875" style="4" bestFit="1" customWidth="1"/>
    <col min="12791" max="12791" width="46.42578125" style="4" customWidth="1"/>
    <col min="12792" max="12793" width="16.42578125" style="4" bestFit="1" customWidth="1"/>
    <col min="12794" max="12794" width="14.42578125" style="4" customWidth="1"/>
    <col min="12795" max="12795" width="9.140625" style="4" customWidth="1"/>
    <col min="12796" max="12796" width="14.42578125" style="4" customWidth="1"/>
    <col min="12797" max="12798" width="16.42578125" style="4" customWidth="1"/>
    <col min="12799" max="12799" width="9.140625" style="4" customWidth="1"/>
    <col min="12800" max="12800" width="15.42578125" style="4" customWidth="1"/>
    <col min="12801" max="12801" width="12.140625" style="4" customWidth="1"/>
    <col min="12802" max="12802" width="9.140625" style="4"/>
    <col min="12803" max="12803" width="19" style="4" bestFit="1" customWidth="1"/>
    <col min="12804" max="12804" width="9.140625" style="4"/>
    <col min="12805" max="12805" width="15.42578125" style="4" bestFit="1" customWidth="1"/>
    <col min="12806" max="13045" width="9.140625" style="4"/>
    <col min="13046" max="13046" width="5.85546875" style="4" bestFit="1" customWidth="1"/>
    <col min="13047" max="13047" width="46.42578125" style="4" customWidth="1"/>
    <col min="13048" max="13049" width="16.42578125" style="4" bestFit="1" customWidth="1"/>
    <col min="13050" max="13050" width="14.42578125" style="4" customWidth="1"/>
    <col min="13051" max="13051" width="9.140625" style="4" customWidth="1"/>
    <col min="13052" max="13052" width="14.42578125" style="4" customWidth="1"/>
    <col min="13053" max="13054" width="16.42578125" style="4" customWidth="1"/>
    <col min="13055" max="13055" width="9.140625" style="4" customWidth="1"/>
    <col min="13056" max="13056" width="15.42578125" style="4" customWidth="1"/>
    <col min="13057" max="13057" width="12.140625" style="4" customWidth="1"/>
    <col min="13058" max="13058" width="9.140625" style="4"/>
    <col min="13059" max="13059" width="19" style="4" bestFit="1" customWidth="1"/>
    <col min="13060" max="13060" width="9.140625" style="4"/>
    <col min="13061" max="13061" width="15.42578125" style="4" bestFit="1" customWidth="1"/>
    <col min="13062" max="13301" width="9.140625" style="4"/>
    <col min="13302" max="13302" width="5.85546875" style="4" bestFit="1" customWidth="1"/>
    <col min="13303" max="13303" width="46.42578125" style="4" customWidth="1"/>
    <col min="13304" max="13305" width="16.42578125" style="4" bestFit="1" customWidth="1"/>
    <col min="13306" max="13306" width="14.42578125" style="4" customWidth="1"/>
    <col min="13307" max="13307" width="9.140625" style="4" customWidth="1"/>
    <col min="13308" max="13308" width="14.42578125" style="4" customWidth="1"/>
    <col min="13309" max="13310" width="16.42578125" style="4" customWidth="1"/>
    <col min="13311" max="13311" width="9.140625" style="4" customWidth="1"/>
    <col min="13312" max="13312" width="15.42578125" style="4" customWidth="1"/>
    <col min="13313" max="13313" width="12.140625" style="4" customWidth="1"/>
    <col min="13314" max="13314" width="9.140625" style="4"/>
    <col min="13315" max="13315" width="19" style="4" bestFit="1" customWidth="1"/>
    <col min="13316" max="13316" width="9.140625" style="4"/>
    <col min="13317" max="13317" width="15.42578125" style="4" bestFit="1" customWidth="1"/>
    <col min="13318" max="13557" width="9.140625" style="4"/>
    <col min="13558" max="13558" width="5.85546875" style="4" bestFit="1" customWidth="1"/>
    <col min="13559" max="13559" width="46.42578125" style="4" customWidth="1"/>
    <col min="13560" max="13561" width="16.42578125" style="4" bestFit="1" customWidth="1"/>
    <col min="13562" max="13562" width="14.42578125" style="4" customWidth="1"/>
    <col min="13563" max="13563" width="9.140625" style="4" customWidth="1"/>
    <col min="13564" max="13564" width="14.42578125" style="4" customWidth="1"/>
    <col min="13565" max="13566" width="16.42578125" style="4" customWidth="1"/>
    <col min="13567" max="13567" width="9.140625" style="4" customWidth="1"/>
    <col min="13568" max="13568" width="15.42578125" style="4" customWidth="1"/>
    <col min="13569" max="13569" width="12.140625" style="4" customWidth="1"/>
    <col min="13570" max="13570" width="9.140625" style="4"/>
    <col min="13571" max="13571" width="19" style="4" bestFit="1" customWidth="1"/>
    <col min="13572" max="13572" width="9.140625" style="4"/>
    <col min="13573" max="13573" width="15.42578125" style="4" bestFit="1" customWidth="1"/>
    <col min="13574" max="13813" width="9.140625" style="4"/>
    <col min="13814" max="13814" width="5.85546875" style="4" bestFit="1" customWidth="1"/>
    <col min="13815" max="13815" width="46.42578125" style="4" customWidth="1"/>
    <col min="13816" max="13817" width="16.42578125" style="4" bestFit="1" customWidth="1"/>
    <col min="13818" max="13818" width="14.42578125" style="4" customWidth="1"/>
    <col min="13819" max="13819" width="9.140625" style="4" customWidth="1"/>
    <col min="13820" max="13820" width="14.42578125" style="4" customWidth="1"/>
    <col min="13821" max="13822" width="16.42578125" style="4" customWidth="1"/>
    <col min="13823" max="13823" width="9.140625" style="4" customWidth="1"/>
    <col min="13824" max="13824" width="15.42578125" style="4" customWidth="1"/>
    <col min="13825" max="13825" width="12.140625" style="4" customWidth="1"/>
    <col min="13826" max="13826" width="9.140625" style="4"/>
    <col min="13827" max="13827" width="19" style="4" bestFit="1" customWidth="1"/>
    <col min="13828" max="13828" width="9.140625" style="4"/>
    <col min="13829" max="13829" width="15.42578125" style="4" bestFit="1" customWidth="1"/>
    <col min="13830" max="14069" width="9.140625" style="4"/>
    <col min="14070" max="14070" width="5.85546875" style="4" bestFit="1" customWidth="1"/>
    <col min="14071" max="14071" width="46.42578125" style="4" customWidth="1"/>
    <col min="14072" max="14073" width="16.42578125" style="4" bestFit="1" customWidth="1"/>
    <col min="14074" max="14074" width="14.42578125" style="4" customWidth="1"/>
    <col min="14075" max="14075" width="9.140625" style="4" customWidth="1"/>
    <col min="14076" max="14076" width="14.42578125" style="4" customWidth="1"/>
    <col min="14077" max="14078" width="16.42578125" style="4" customWidth="1"/>
    <col min="14079" max="14079" width="9.140625" style="4" customWidth="1"/>
    <col min="14080" max="14080" width="15.42578125" style="4" customWidth="1"/>
    <col min="14081" max="14081" width="12.140625" style="4" customWidth="1"/>
    <col min="14082" max="14082" width="9.140625" style="4"/>
    <col min="14083" max="14083" width="19" style="4" bestFit="1" customWidth="1"/>
    <col min="14084" max="14084" width="9.140625" style="4"/>
    <col min="14085" max="14085" width="15.42578125" style="4" bestFit="1" customWidth="1"/>
    <col min="14086" max="14325" width="9.140625" style="4"/>
    <col min="14326" max="14326" width="5.85546875" style="4" bestFit="1" customWidth="1"/>
    <col min="14327" max="14327" width="46.42578125" style="4" customWidth="1"/>
    <col min="14328" max="14329" width="16.42578125" style="4" bestFit="1" customWidth="1"/>
    <col min="14330" max="14330" width="14.42578125" style="4" customWidth="1"/>
    <col min="14331" max="14331" width="9.140625" style="4" customWidth="1"/>
    <col min="14332" max="14332" width="14.42578125" style="4" customWidth="1"/>
    <col min="14333" max="14334" width="16.42578125" style="4" customWidth="1"/>
    <col min="14335" max="14335" width="9.140625" style="4" customWidth="1"/>
    <col min="14336" max="14336" width="15.42578125" style="4" customWidth="1"/>
    <col min="14337" max="14337" width="12.140625" style="4" customWidth="1"/>
    <col min="14338" max="14338" width="9.140625" style="4"/>
    <col min="14339" max="14339" width="19" style="4" bestFit="1" customWidth="1"/>
    <col min="14340" max="14340" width="9.140625" style="4"/>
    <col min="14341" max="14341" width="15.42578125" style="4" bestFit="1" customWidth="1"/>
    <col min="14342" max="14581" width="9.140625" style="4"/>
    <col min="14582" max="14582" width="5.85546875" style="4" bestFit="1" customWidth="1"/>
    <col min="14583" max="14583" width="46.42578125" style="4" customWidth="1"/>
    <col min="14584" max="14585" width="16.42578125" style="4" bestFit="1" customWidth="1"/>
    <col min="14586" max="14586" width="14.42578125" style="4" customWidth="1"/>
    <col min="14587" max="14587" width="9.140625" style="4" customWidth="1"/>
    <col min="14588" max="14588" width="14.42578125" style="4" customWidth="1"/>
    <col min="14589" max="14590" width="16.42578125" style="4" customWidth="1"/>
    <col min="14591" max="14591" width="9.140625" style="4" customWidth="1"/>
    <col min="14592" max="14592" width="15.42578125" style="4" customWidth="1"/>
    <col min="14593" max="14593" width="12.140625" style="4" customWidth="1"/>
    <col min="14594" max="14594" width="9.140625" style="4"/>
    <col min="14595" max="14595" width="19" style="4" bestFit="1" customWidth="1"/>
    <col min="14596" max="14596" width="9.140625" style="4"/>
    <col min="14597" max="14597" width="15.42578125" style="4" bestFit="1" customWidth="1"/>
    <col min="14598" max="14837" width="9.140625" style="4"/>
    <col min="14838" max="14838" width="5.85546875" style="4" bestFit="1" customWidth="1"/>
    <col min="14839" max="14839" width="46.42578125" style="4" customWidth="1"/>
    <col min="14840" max="14841" width="16.42578125" style="4" bestFit="1" customWidth="1"/>
    <col min="14842" max="14842" width="14.42578125" style="4" customWidth="1"/>
    <col min="14843" max="14843" width="9.140625" style="4" customWidth="1"/>
    <col min="14844" max="14844" width="14.42578125" style="4" customWidth="1"/>
    <col min="14845" max="14846" width="16.42578125" style="4" customWidth="1"/>
    <col min="14847" max="14847" width="9.140625" style="4" customWidth="1"/>
    <col min="14848" max="14848" width="15.42578125" style="4" customWidth="1"/>
    <col min="14849" max="14849" width="12.140625" style="4" customWidth="1"/>
    <col min="14850" max="14850" width="9.140625" style="4"/>
    <col min="14851" max="14851" width="19" style="4" bestFit="1" customWidth="1"/>
    <col min="14852" max="14852" width="9.140625" style="4"/>
    <col min="14853" max="14853" width="15.42578125" style="4" bestFit="1" customWidth="1"/>
    <col min="14854" max="15093" width="9.140625" style="4"/>
    <col min="15094" max="15094" width="5.85546875" style="4" bestFit="1" customWidth="1"/>
    <col min="15095" max="15095" width="46.42578125" style="4" customWidth="1"/>
    <col min="15096" max="15097" width="16.42578125" style="4" bestFit="1" customWidth="1"/>
    <col min="15098" max="15098" width="14.42578125" style="4" customWidth="1"/>
    <col min="15099" max="15099" width="9.140625" style="4" customWidth="1"/>
    <col min="15100" max="15100" width="14.42578125" style="4" customWidth="1"/>
    <col min="15101" max="15102" width="16.42578125" style="4" customWidth="1"/>
    <col min="15103" max="15103" width="9.140625" style="4" customWidth="1"/>
    <col min="15104" max="15104" width="15.42578125" style="4" customWidth="1"/>
    <col min="15105" max="15105" width="12.140625" style="4" customWidth="1"/>
    <col min="15106" max="15106" width="9.140625" style="4"/>
    <col min="15107" max="15107" width="19" style="4" bestFit="1" customWidth="1"/>
    <col min="15108" max="15108" width="9.140625" style="4"/>
    <col min="15109" max="15109" width="15.42578125" style="4" bestFit="1" customWidth="1"/>
    <col min="15110" max="15349" width="9.140625" style="4"/>
    <col min="15350" max="15350" width="5.85546875" style="4" bestFit="1" customWidth="1"/>
    <col min="15351" max="15351" width="46.42578125" style="4" customWidth="1"/>
    <col min="15352" max="15353" width="16.42578125" style="4" bestFit="1" customWidth="1"/>
    <col min="15354" max="15354" width="14.42578125" style="4" customWidth="1"/>
    <col min="15355" max="15355" width="9.140625" style="4" customWidth="1"/>
    <col min="15356" max="15356" width="14.42578125" style="4" customWidth="1"/>
    <col min="15357" max="15358" width="16.42578125" style="4" customWidth="1"/>
    <col min="15359" max="15359" width="9.140625" style="4" customWidth="1"/>
    <col min="15360" max="15360" width="15.42578125" style="4" customWidth="1"/>
    <col min="15361" max="15361" width="12.140625" style="4" customWidth="1"/>
    <col min="15362" max="15362" width="9.140625" style="4"/>
    <col min="15363" max="15363" width="19" style="4" bestFit="1" customWidth="1"/>
    <col min="15364" max="15364" width="9.140625" style="4"/>
    <col min="15365" max="15365" width="15.42578125" style="4" bestFit="1" customWidth="1"/>
    <col min="15366" max="15605" width="9.140625" style="4"/>
    <col min="15606" max="15606" width="5.85546875" style="4" bestFit="1" customWidth="1"/>
    <col min="15607" max="15607" width="46.42578125" style="4" customWidth="1"/>
    <col min="15608" max="15609" width="16.42578125" style="4" bestFit="1" customWidth="1"/>
    <col min="15610" max="15610" width="14.42578125" style="4" customWidth="1"/>
    <col min="15611" max="15611" width="9.140625" style="4" customWidth="1"/>
    <col min="15612" max="15612" width="14.42578125" style="4" customWidth="1"/>
    <col min="15613" max="15614" width="16.42578125" style="4" customWidth="1"/>
    <col min="15615" max="15615" width="9.140625" style="4" customWidth="1"/>
    <col min="15616" max="15616" width="15.42578125" style="4" customWidth="1"/>
    <col min="15617" max="15617" width="12.140625" style="4" customWidth="1"/>
    <col min="15618" max="15618" width="9.140625" style="4"/>
    <col min="15619" max="15619" width="19" style="4" bestFit="1" customWidth="1"/>
    <col min="15620" max="15620" width="9.140625" style="4"/>
    <col min="15621" max="15621" width="15.42578125" style="4" bestFit="1" customWidth="1"/>
    <col min="15622" max="15861" width="9.140625" style="4"/>
    <col min="15862" max="15862" width="5.85546875" style="4" bestFit="1" customWidth="1"/>
    <col min="15863" max="15863" width="46.42578125" style="4" customWidth="1"/>
    <col min="15864" max="15865" width="16.42578125" style="4" bestFit="1" customWidth="1"/>
    <col min="15866" max="15866" width="14.42578125" style="4" customWidth="1"/>
    <col min="15867" max="15867" width="9.140625" style="4" customWidth="1"/>
    <col min="15868" max="15868" width="14.42578125" style="4" customWidth="1"/>
    <col min="15869" max="15870" width="16.42578125" style="4" customWidth="1"/>
    <col min="15871" max="15871" width="9.140625" style="4" customWidth="1"/>
    <col min="15872" max="15872" width="15.42578125" style="4" customWidth="1"/>
    <col min="15873" max="15873" width="12.140625" style="4" customWidth="1"/>
    <col min="15874" max="15874" width="9.140625" style="4"/>
    <col min="15875" max="15875" width="19" style="4" bestFit="1" customWidth="1"/>
    <col min="15876" max="15876" width="9.140625" style="4"/>
    <col min="15877" max="15877" width="15.42578125" style="4" bestFit="1" customWidth="1"/>
    <col min="15878" max="16117" width="9.140625" style="4"/>
    <col min="16118" max="16118" width="5.85546875" style="4" bestFit="1" customWidth="1"/>
    <col min="16119" max="16119" width="46.42578125" style="4" customWidth="1"/>
    <col min="16120" max="16121" width="16.42578125" style="4" bestFit="1" customWidth="1"/>
    <col min="16122" max="16122" width="14.42578125" style="4" customWidth="1"/>
    <col min="16123" max="16123" width="9.140625" style="4" customWidth="1"/>
    <col min="16124" max="16124" width="14.42578125" style="4" customWidth="1"/>
    <col min="16125" max="16126" width="16.42578125" style="4" customWidth="1"/>
    <col min="16127" max="16127" width="9.140625" style="4" customWidth="1"/>
    <col min="16128" max="16128" width="15.42578125" style="4" customWidth="1"/>
    <col min="16129" max="16129" width="12.140625" style="4" customWidth="1"/>
    <col min="16130" max="16130" width="9.140625" style="4"/>
    <col min="16131" max="16131" width="19" style="4" bestFit="1" customWidth="1"/>
    <col min="16132" max="16132" width="9.140625" style="4"/>
    <col min="16133" max="16133" width="15.42578125" style="4" bestFit="1" customWidth="1"/>
    <col min="16134" max="16384" width="9.140625" style="4"/>
  </cols>
  <sheetData>
    <row r="1" spans="1:12" s="74" customFormat="1" ht="29.25" x14ac:dyDescent="0.5">
      <c r="A1" s="1" t="s">
        <v>0</v>
      </c>
      <c r="B1" s="2"/>
      <c r="C1" s="2"/>
      <c r="D1" s="2"/>
      <c r="E1" s="2"/>
      <c r="F1" s="3"/>
      <c r="G1" s="2"/>
      <c r="H1" s="2"/>
    </row>
    <row r="2" spans="1:12" s="74" customFormat="1" ht="29.25" x14ac:dyDescent="0.5">
      <c r="A2" s="1" t="s">
        <v>1</v>
      </c>
      <c r="B2" s="2"/>
      <c r="C2" s="2"/>
      <c r="D2" s="2"/>
      <c r="E2" s="2"/>
      <c r="F2" s="3"/>
      <c r="G2" s="2"/>
      <c r="H2" s="2"/>
    </row>
    <row r="3" spans="1:12" ht="14.25" hidden="1" customHeight="1" x14ac:dyDescent="0.25"/>
    <row r="4" spans="1:12" s="15" customFormat="1" ht="66.75" thickBot="1" x14ac:dyDescent="0.35">
      <c r="A4" s="6"/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7" t="s">
        <v>7</v>
      </c>
      <c r="H4" s="7" t="s">
        <v>8</v>
      </c>
    </row>
    <row r="5" spans="1:12" s="9" customFormat="1" ht="7.5" customHeight="1" x14ac:dyDescent="0.3">
      <c r="F5" s="10"/>
    </row>
    <row r="6" spans="1:12" s="22" customFormat="1" ht="16.5" x14ac:dyDescent="0.3">
      <c r="A6" s="11" t="s">
        <v>9</v>
      </c>
      <c r="B6" s="12">
        <v>212812947</v>
      </c>
      <c r="C6" s="12">
        <v>126151342</v>
      </c>
      <c r="D6" s="12">
        <v>234056305</v>
      </c>
      <c r="E6" s="12">
        <v>164151062</v>
      </c>
      <c r="F6" s="12">
        <v>169603702</v>
      </c>
      <c r="G6" s="13">
        <v>-64452603</v>
      </c>
      <c r="H6" s="14">
        <v>-0.27537221439089199</v>
      </c>
    </row>
    <row r="7" spans="1:12" s="15" customFormat="1" ht="14.25" customHeight="1" x14ac:dyDescent="0.3">
      <c r="B7" s="16"/>
      <c r="C7" s="17"/>
      <c r="D7" s="18"/>
      <c r="E7" s="19"/>
      <c r="F7" s="19"/>
      <c r="G7" s="20"/>
      <c r="H7" s="21"/>
    </row>
    <row r="8" spans="1:12" s="22" customFormat="1" ht="16.5" x14ac:dyDescent="0.3">
      <c r="A8" s="22" t="s">
        <v>10</v>
      </c>
      <c r="C8" s="23"/>
      <c r="D8" s="23"/>
      <c r="E8" s="24"/>
      <c r="F8" s="24"/>
      <c r="G8" s="25"/>
      <c r="H8" s="26"/>
    </row>
    <row r="9" spans="1:12" s="15" customFormat="1" ht="18" customHeight="1" x14ac:dyDescent="0.3">
      <c r="A9" s="27" t="s">
        <v>11</v>
      </c>
      <c r="B9" s="28">
        <v>2651840881</v>
      </c>
      <c r="C9" s="28">
        <v>2790371574</v>
      </c>
      <c r="D9" s="28">
        <v>2790371574</v>
      </c>
      <c r="E9" s="28">
        <v>2890593420</v>
      </c>
      <c r="F9" s="28">
        <v>2890593420</v>
      </c>
      <c r="G9" s="29">
        <v>100221846</v>
      </c>
      <c r="H9" s="30">
        <v>3.5917025149568842E-2</v>
      </c>
      <c r="K9" s="20"/>
    </row>
    <row r="10" spans="1:12" s="15" customFormat="1" ht="18" customHeight="1" x14ac:dyDescent="0.3">
      <c r="A10" s="27" t="s">
        <v>12</v>
      </c>
      <c r="B10" s="31">
        <v>411121898</v>
      </c>
      <c r="C10" s="31">
        <v>411966088</v>
      </c>
      <c r="D10" s="31">
        <v>421260188</v>
      </c>
      <c r="E10" s="31">
        <v>426457026</v>
      </c>
      <c r="F10" s="31">
        <v>429180913</v>
      </c>
      <c r="G10" s="32">
        <v>7920725</v>
      </c>
      <c r="H10" s="30">
        <v>1.8802453271468417E-2</v>
      </c>
      <c r="K10" s="20"/>
    </row>
    <row r="11" spans="1:12" s="15" customFormat="1" ht="18" customHeight="1" x14ac:dyDescent="0.3">
      <c r="A11" s="27" t="s">
        <v>13</v>
      </c>
      <c r="B11" s="31">
        <v>526923911</v>
      </c>
      <c r="C11" s="31">
        <v>521305877</v>
      </c>
      <c r="D11" s="31">
        <v>527182680</v>
      </c>
      <c r="E11" s="31">
        <v>527746118</v>
      </c>
      <c r="F11" s="31">
        <v>537425572</v>
      </c>
      <c r="G11" s="32">
        <v>10242892</v>
      </c>
      <c r="H11" s="30">
        <v>1.9429492638111709E-2</v>
      </c>
      <c r="K11" s="20"/>
      <c r="L11" s="20"/>
    </row>
    <row r="12" spans="1:12" s="15" customFormat="1" ht="18" customHeight="1" x14ac:dyDescent="0.3">
      <c r="A12" s="27" t="s">
        <v>14</v>
      </c>
      <c r="B12" s="31">
        <v>52721959</v>
      </c>
      <c r="C12" s="31">
        <v>53009977</v>
      </c>
      <c r="D12" s="31">
        <v>54055534</v>
      </c>
      <c r="E12" s="31">
        <v>53559013</v>
      </c>
      <c r="F12" s="31">
        <v>53559013</v>
      </c>
      <c r="G12" s="32">
        <v>-496521</v>
      </c>
      <c r="H12" s="30">
        <v>-9.1853870132889634E-3</v>
      </c>
      <c r="K12" s="20"/>
    </row>
    <row r="13" spans="1:12" s="15" customFormat="1" ht="18" customHeight="1" x14ac:dyDescent="0.3">
      <c r="A13" s="27" t="s">
        <v>15</v>
      </c>
      <c r="B13" s="31">
        <v>12178390</v>
      </c>
      <c r="C13" s="31">
        <v>12178536</v>
      </c>
      <c r="D13" s="31">
        <v>12438697</v>
      </c>
      <c r="E13" s="31">
        <v>12583545</v>
      </c>
      <c r="F13" s="31">
        <v>12583545</v>
      </c>
      <c r="G13" s="32">
        <v>144848</v>
      </c>
      <c r="H13" s="30">
        <v>1.1644949627762458E-2</v>
      </c>
      <c r="K13" s="20"/>
    </row>
    <row r="14" spans="1:12" s="15" customFormat="1" ht="18" customHeight="1" x14ac:dyDescent="0.3">
      <c r="A14" s="27" t="s">
        <v>16</v>
      </c>
      <c r="B14" s="31">
        <v>43523165</v>
      </c>
      <c r="C14" s="31">
        <v>49159119</v>
      </c>
      <c r="D14" s="31">
        <v>69585705</v>
      </c>
      <c r="E14" s="31">
        <v>82283249</v>
      </c>
      <c r="F14" s="31">
        <v>82283249</v>
      </c>
      <c r="G14" s="32">
        <v>12697544</v>
      </c>
      <c r="H14" s="30">
        <v>0.18247345485685601</v>
      </c>
      <c r="K14" s="20"/>
    </row>
    <row r="15" spans="1:12" s="15" customFormat="1" ht="18" customHeight="1" x14ac:dyDescent="0.3">
      <c r="A15" s="27" t="s">
        <v>17</v>
      </c>
      <c r="B15" s="31">
        <v>82474118</v>
      </c>
      <c r="C15" s="31">
        <v>81868225</v>
      </c>
      <c r="D15" s="31">
        <v>82845373</v>
      </c>
      <c r="E15" s="31">
        <v>83305683</v>
      </c>
      <c r="F15" s="31">
        <v>83305683</v>
      </c>
      <c r="G15" s="32">
        <v>460310</v>
      </c>
      <c r="H15" s="30">
        <v>5.5562547832333376E-3</v>
      </c>
      <c r="K15" s="20"/>
    </row>
    <row r="16" spans="1:12" s="15" customFormat="1" ht="18" customHeight="1" x14ac:dyDescent="0.3">
      <c r="A16" s="27" t="s">
        <v>18</v>
      </c>
      <c r="B16" s="31">
        <v>305493063</v>
      </c>
      <c r="C16" s="31">
        <v>309465119</v>
      </c>
      <c r="D16" s="31">
        <v>309465119</v>
      </c>
      <c r="E16" s="31">
        <v>311662618</v>
      </c>
      <c r="F16" s="31">
        <v>311982618</v>
      </c>
      <c r="G16" s="32">
        <v>2517499</v>
      </c>
      <c r="H16" s="30">
        <v>8.1350008302551215E-3</v>
      </c>
      <c r="K16" s="20"/>
    </row>
    <row r="17" spans="1:11" s="15" customFormat="1" ht="18" customHeight="1" x14ac:dyDescent="0.3">
      <c r="A17" s="27" t="s">
        <v>19</v>
      </c>
      <c r="B17" s="31">
        <v>42584099</v>
      </c>
      <c r="C17" s="31">
        <v>35682621</v>
      </c>
      <c r="D17" s="31">
        <v>38758489</v>
      </c>
      <c r="E17" s="31">
        <v>39350986</v>
      </c>
      <c r="F17" s="31">
        <v>39350986</v>
      </c>
      <c r="G17" s="32">
        <v>592497</v>
      </c>
      <c r="H17" s="30">
        <v>1.5286896246135911E-2</v>
      </c>
      <c r="K17" s="20"/>
    </row>
    <row r="18" spans="1:11" s="15" customFormat="1" ht="18" customHeight="1" x14ac:dyDescent="0.3">
      <c r="A18" s="27" t="s">
        <v>20</v>
      </c>
      <c r="B18" s="33">
        <v>17405819</v>
      </c>
      <c r="C18" s="33">
        <v>16636952</v>
      </c>
      <c r="D18" s="33">
        <v>18283193</v>
      </c>
      <c r="E18" s="33">
        <v>16934540</v>
      </c>
      <c r="F18" s="33">
        <v>16934540</v>
      </c>
      <c r="G18" s="34">
        <v>-1348653</v>
      </c>
      <c r="H18" s="35">
        <v>-7.3764631812397327E-2</v>
      </c>
      <c r="K18" s="20"/>
    </row>
    <row r="19" spans="1:11" s="15" customFormat="1" ht="5.25" customHeight="1" x14ac:dyDescent="0.3">
      <c r="A19" s="36"/>
      <c r="B19" s="37"/>
      <c r="C19" s="37"/>
      <c r="D19" s="37"/>
      <c r="E19" s="38"/>
      <c r="F19" s="38"/>
      <c r="G19" s="37"/>
      <c r="H19" s="21"/>
    </row>
    <row r="20" spans="1:11" s="22" customFormat="1" ht="16.5" x14ac:dyDescent="0.3">
      <c r="A20" s="39" t="s">
        <v>21</v>
      </c>
      <c r="B20" s="13">
        <f>SUM(B9:B18)</f>
        <v>4146267303</v>
      </c>
      <c r="C20" s="13">
        <f>SUM(C9:C18)</f>
        <v>4281644088</v>
      </c>
      <c r="D20" s="13">
        <f>SUM(D9:D18)</f>
        <v>4324246552</v>
      </c>
      <c r="E20" s="12">
        <f>SUM(E9:E18)</f>
        <v>4444476198</v>
      </c>
      <c r="F20" s="12">
        <f>SUM(F9:F18)</f>
        <v>4457199539</v>
      </c>
      <c r="G20" s="13">
        <f>F20-D20</f>
        <v>132952987</v>
      </c>
      <c r="H20" s="14">
        <f>IF(D20=0,"            -   ",(G20/D20))</f>
        <v>3.0745931204710825E-2</v>
      </c>
      <c r="J20" s="15"/>
      <c r="K20" s="20"/>
    </row>
    <row r="21" spans="1:11" s="15" customFormat="1" ht="14.25" customHeight="1" x14ac:dyDescent="0.3">
      <c r="B21" s="17"/>
      <c r="C21" s="17"/>
      <c r="D21" s="17"/>
      <c r="E21" s="19"/>
      <c r="F21" s="19"/>
      <c r="G21" s="20"/>
      <c r="H21" s="21"/>
    </row>
    <row r="22" spans="1:11" s="22" customFormat="1" ht="16.5" x14ac:dyDescent="0.3">
      <c r="A22" s="22" t="s">
        <v>22</v>
      </c>
      <c r="B22" s="23"/>
      <c r="C22" s="23"/>
      <c r="D22" s="23"/>
      <c r="E22" s="24"/>
      <c r="F22" s="24"/>
      <c r="G22" s="25"/>
      <c r="H22" s="26"/>
    </row>
    <row r="23" spans="1:11" s="15" customFormat="1" ht="18" customHeight="1" x14ac:dyDescent="0.3">
      <c r="A23" s="27" t="s">
        <v>23</v>
      </c>
      <c r="B23" s="28">
        <v>3772651</v>
      </c>
      <c r="C23" s="28">
        <v>3877319</v>
      </c>
      <c r="D23" s="28">
        <v>3877319</v>
      </c>
      <c r="E23" s="28">
        <v>2785414</v>
      </c>
      <c r="F23" s="28">
        <v>2785414</v>
      </c>
      <c r="G23" s="28">
        <v>-1091905</v>
      </c>
      <c r="H23" s="30">
        <v>-0.28161340348833819</v>
      </c>
      <c r="K23" s="20"/>
    </row>
    <row r="24" spans="1:11" s="15" customFormat="1" ht="18" customHeight="1" x14ac:dyDescent="0.3">
      <c r="A24" s="27" t="s">
        <v>24</v>
      </c>
      <c r="B24" s="31">
        <v>141000</v>
      </c>
      <c r="C24" s="31">
        <v>141000</v>
      </c>
      <c r="D24" s="31">
        <v>141000</v>
      </c>
      <c r="E24" s="31">
        <v>141000</v>
      </c>
      <c r="F24" s="31">
        <v>141000</v>
      </c>
      <c r="G24" s="32">
        <v>0</v>
      </c>
      <c r="H24" s="30">
        <v>0</v>
      </c>
      <c r="K24" s="20"/>
    </row>
    <row r="25" spans="1:11" s="15" customFormat="1" ht="18" customHeight="1" x14ac:dyDescent="0.3">
      <c r="A25" s="27" t="s">
        <v>25</v>
      </c>
      <c r="B25" s="31">
        <v>1125000</v>
      </c>
      <c r="C25" s="31">
        <v>1125000</v>
      </c>
      <c r="D25" s="31">
        <v>1125000</v>
      </c>
      <c r="E25" s="31">
        <v>1125000</v>
      </c>
      <c r="F25" s="31">
        <v>1125000</v>
      </c>
      <c r="G25" s="32">
        <v>0</v>
      </c>
      <c r="H25" s="30">
        <v>0</v>
      </c>
      <c r="K25" s="20"/>
    </row>
    <row r="26" spans="1:11" s="15" customFormat="1" ht="18" customHeight="1" x14ac:dyDescent="0.3">
      <c r="A26" s="27" t="s">
        <v>26</v>
      </c>
      <c r="B26" s="31">
        <v>0</v>
      </c>
      <c r="C26" s="31">
        <v>0</v>
      </c>
      <c r="D26" s="31">
        <v>0</v>
      </c>
      <c r="E26" s="31">
        <v>54000</v>
      </c>
      <c r="F26" s="31">
        <v>54000</v>
      </c>
      <c r="G26" s="32">
        <v>54000</v>
      </c>
      <c r="H26" s="30" t="s">
        <v>84</v>
      </c>
      <c r="K26" s="20"/>
    </row>
    <row r="27" spans="1:11" s="15" customFormat="1" ht="33" x14ac:dyDescent="0.3">
      <c r="A27" s="27" t="s">
        <v>27</v>
      </c>
      <c r="B27" s="31">
        <v>548000</v>
      </c>
      <c r="C27" s="31">
        <v>548000</v>
      </c>
      <c r="D27" s="31">
        <v>548000</v>
      </c>
      <c r="E27" s="31">
        <v>494000</v>
      </c>
      <c r="F27" s="31">
        <v>494000</v>
      </c>
      <c r="G27" s="32">
        <v>-54000</v>
      </c>
      <c r="H27" s="30">
        <v>-9.8540145985401464E-2</v>
      </c>
      <c r="K27" s="20"/>
    </row>
    <row r="28" spans="1:11" s="15" customFormat="1" ht="18" customHeight="1" x14ac:dyDescent="0.3">
      <c r="A28" s="27" t="s">
        <v>28</v>
      </c>
      <c r="B28" s="31">
        <v>626000</v>
      </c>
      <c r="C28" s="31">
        <v>626000</v>
      </c>
      <c r="D28" s="31">
        <v>626000</v>
      </c>
      <c r="E28" s="31">
        <v>626000</v>
      </c>
      <c r="F28" s="31">
        <v>626000</v>
      </c>
      <c r="G28" s="32">
        <v>0</v>
      </c>
      <c r="H28" s="30">
        <v>0</v>
      </c>
      <c r="K28" s="20"/>
    </row>
    <row r="29" spans="1:11" s="15" customFormat="1" ht="33" hidden="1" x14ac:dyDescent="0.3">
      <c r="A29" s="27" t="s">
        <v>29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2">
        <v>0</v>
      </c>
      <c r="H29" s="30" t="s">
        <v>84</v>
      </c>
      <c r="K29" s="20"/>
    </row>
    <row r="30" spans="1:11" s="15" customFormat="1" ht="18" customHeight="1" x14ac:dyDescent="0.3">
      <c r="A30" s="27" t="s">
        <v>30</v>
      </c>
      <c r="B30" s="31">
        <v>186000</v>
      </c>
      <c r="C30" s="31">
        <v>186000</v>
      </c>
      <c r="D30" s="31">
        <v>186000</v>
      </c>
      <c r="E30" s="31">
        <v>186000</v>
      </c>
      <c r="F30" s="31">
        <v>186000</v>
      </c>
      <c r="G30" s="32">
        <v>0</v>
      </c>
      <c r="H30" s="30">
        <v>0</v>
      </c>
      <c r="K30" s="20"/>
    </row>
    <row r="31" spans="1:11" s="15" customFormat="1" ht="33" x14ac:dyDescent="0.3">
      <c r="A31" s="27" t="s">
        <v>31</v>
      </c>
      <c r="B31" s="31">
        <v>2850000</v>
      </c>
      <c r="C31" s="31">
        <v>2850000</v>
      </c>
      <c r="D31" s="31">
        <v>2850000</v>
      </c>
      <c r="E31" s="31">
        <v>2850000</v>
      </c>
      <c r="F31" s="31">
        <v>2850000</v>
      </c>
      <c r="G31" s="32">
        <v>0</v>
      </c>
      <c r="H31" s="30">
        <v>0</v>
      </c>
      <c r="K31" s="20"/>
    </row>
    <row r="32" spans="1:11" s="15" customFormat="1" ht="18" customHeight="1" x14ac:dyDescent="0.3">
      <c r="A32" s="27" t="s">
        <v>32</v>
      </c>
      <c r="B32" s="33">
        <v>820000</v>
      </c>
      <c r="C32" s="33">
        <v>820000</v>
      </c>
      <c r="D32" s="33">
        <v>820000</v>
      </c>
      <c r="E32" s="33">
        <v>820000</v>
      </c>
      <c r="F32" s="33">
        <v>820000</v>
      </c>
      <c r="G32" s="34">
        <v>0</v>
      </c>
      <c r="H32" s="35">
        <v>0</v>
      </c>
      <c r="K32" s="20"/>
    </row>
    <row r="33" spans="1:11" s="15" customFormat="1" ht="5.25" customHeight="1" x14ac:dyDescent="0.3">
      <c r="A33" s="36"/>
      <c r="E33" s="40"/>
      <c r="F33" s="40"/>
      <c r="G33" s="20"/>
      <c r="H33" s="21"/>
    </row>
    <row r="34" spans="1:11" s="22" customFormat="1" ht="16.5" x14ac:dyDescent="0.3">
      <c r="A34" s="39" t="s">
        <v>33</v>
      </c>
      <c r="B34" s="13">
        <f>SUM(B23:B32)</f>
        <v>10068651</v>
      </c>
      <c r="C34" s="13">
        <f>SUM(C23:C32)</f>
        <v>10173319</v>
      </c>
      <c r="D34" s="13">
        <f>SUM(D23:D32)</f>
        <v>10173319</v>
      </c>
      <c r="E34" s="12">
        <f>SUM(E23:E32)</f>
        <v>9081414</v>
      </c>
      <c r="F34" s="12">
        <f>SUM(F23:F32)</f>
        <v>9081414</v>
      </c>
      <c r="G34" s="13">
        <f>F34-D34</f>
        <v>-1091905</v>
      </c>
      <c r="H34" s="14">
        <f>IF(D34=0,"            -   ",(G34/D34))</f>
        <v>-0.10733026262127433</v>
      </c>
      <c r="J34" s="15"/>
      <c r="K34" s="20"/>
    </row>
    <row r="35" spans="1:11" s="15" customFormat="1" ht="14.25" customHeight="1" x14ac:dyDescent="0.3">
      <c r="E35" s="40"/>
      <c r="F35" s="40"/>
      <c r="G35" s="20"/>
      <c r="H35" s="21"/>
    </row>
    <row r="36" spans="1:11" s="22" customFormat="1" ht="17.25" thickBot="1" x14ac:dyDescent="0.35">
      <c r="A36" s="41" t="s">
        <v>34</v>
      </c>
      <c r="B36" s="42">
        <f>B34+B20+B6</f>
        <v>4369148901</v>
      </c>
      <c r="C36" s="42">
        <f>C34+C20+C6</f>
        <v>4417968749</v>
      </c>
      <c r="D36" s="42">
        <f>D34+D20+D6</f>
        <v>4568476176</v>
      </c>
      <c r="E36" s="43">
        <f>E34+E20+E6</f>
        <v>4617708674</v>
      </c>
      <c r="F36" s="43">
        <f>F34+F20+F6</f>
        <v>4635884655</v>
      </c>
      <c r="G36" s="42">
        <f>F36-D36</f>
        <v>67408479</v>
      </c>
      <c r="H36" s="44">
        <f>IF(D36=0,"            -   ",(G36/D36))</f>
        <v>1.4755134185469374E-2</v>
      </c>
    </row>
    <row r="37" spans="1:11" s="15" customFormat="1" ht="14.25" customHeight="1" x14ac:dyDescent="0.3">
      <c r="B37" s="17"/>
      <c r="D37" s="17"/>
      <c r="E37" s="19"/>
      <c r="F37" s="19"/>
      <c r="G37" s="20"/>
      <c r="H37" s="21"/>
    </row>
    <row r="38" spans="1:11" s="22" customFormat="1" ht="16.5" x14ac:dyDescent="0.3">
      <c r="A38" s="22" t="s">
        <v>35</v>
      </c>
      <c r="B38" s="23"/>
      <c r="D38" s="23"/>
      <c r="E38" s="24"/>
      <c r="F38" s="24"/>
      <c r="G38" s="25"/>
      <c r="H38" s="26"/>
    </row>
    <row r="39" spans="1:11" s="15" customFormat="1" ht="18" customHeight="1" x14ac:dyDescent="0.3">
      <c r="A39" s="45" t="s">
        <v>36</v>
      </c>
      <c r="B39" s="28">
        <v>800512121</v>
      </c>
      <c r="C39" s="28">
        <v>865206541</v>
      </c>
      <c r="D39" s="28">
        <v>862355612</v>
      </c>
      <c r="E39" s="28">
        <v>900774453</v>
      </c>
      <c r="F39" s="28">
        <v>911373918</v>
      </c>
      <c r="G39" s="29">
        <v>49018306</v>
      </c>
      <c r="H39" s="30">
        <v>5.6842334319962655E-2</v>
      </c>
      <c r="K39" s="20"/>
    </row>
    <row r="40" spans="1:11" s="15" customFormat="1" ht="18" customHeight="1" x14ac:dyDescent="0.3">
      <c r="A40" s="45" t="s">
        <v>37</v>
      </c>
      <c r="B40" s="31">
        <v>353975712</v>
      </c>
      <c r="C40" s="31">
        <v>362769688</v>
      </c>
      <c r="D40" s="31">
        <v>414586349</v>
      </c>
      <c r="E40" s="46">
        <v>369237656</v>
      </c>
      <c r="F40" s="31">
        <v>370420896</v>
      </c>
      <c r="G40" s="32">
        <v>-44165453</v>
      </c>
      <c r="H40" s="30">
        <v>-0.10652896099094666</v>
      </c>
      <c r="K40" s="20"/>
    </row>
    <row r="41" spans="1:11" s="15" customFormat="1" ht="18" customHeight="1" x14ac:dyDescent="0.3">
      <c r="A41" s="45" t="s">
        <v>38</v>
      </c>
      <c r="B41" s="31">
        <v>-37849448</v>
      </c>
      <c r="C41" s="31">
        <v>-37942821</v>
      </c>
      <c r="D41" s="31">
        <v>-38061653</v>
      </c>
      <c r="E41" s="31">
        <v>-37367094</v>
      </c>
      <c r="F41" s="31">
        <v>-37367094</v>
      </c>
      <c r="G41" s="32">
        <v>694559</v>
      </c>
      <c r="H41" s="30">
        <v>-1.824826157707864E-2</v>
      </c>
      <c r="K41" s="20"/>
    </row>
    <row r="42" spans="1:11" s="15" customFormat="1" ht="18" customHeight="1" x14ac:dyDescent="0.3">
      <c r="A42" s="45" t="s">
        <v>39</v>
      </c>
      <c r="B42" s="31">
        <v>3727265</v>
      </c>
      <c r="C42" s="31">
        <v>354744</v>
      </c>
      <c r="D42" s="31">
        <v>5228421</v>
      </c>
      <c r="E42" s="31">
        <v>466734</v>
      </c>
      <c r="F42" s="31">
        <v>466734</v>
      </c>
      <c r="G42" s="32">
        <v>-4761687</v>
      </c>
      <c r="H42" s="30">
        <v>-0.91073136612373029</v>
      </c>
      <c r="K42" s="20"/>
    </row>
    <row r="43" spans="1:11" s="15" customFormat="1" ht="18" customHeight="1" x14ac:dyDescent="0.3">
      <c r="A43" s="45" t="s">
        <v>40</v>
      </c>
      <c r="B43" s="33">
        <v>362766578</v>
      </c>
      <c r="C43" s="33">
        <v>389922233</v>
      </c>
      <c r="D43" s="33">
        <v>388740656</v>
      </c>
      <c r="E43" s="33">
        <v>401584222</v>
      </c>
      <c r="F43" s="33">
        <v>404522195</v>
      </c>
      <c r="G43" s="34">
        <v>15781539</v>
      </c>
      <c r="H43" s="35">
        <v>4.0596574493613036E-2</v>
      </c>
      <c r="K43" s="20"/>
    </row>
    <row r="44" spans="1:11" s="15" customFormat="1" ht="5.25" customHeight="1" x14ac:dyDescent="0.3">
      <c r="E44" s="40"/>
      <c r="F44" s="40"/>
      <c r="G44" s="20"/>
      <c r="H44" s="21"/>
    </row>
    <row r="45" spans="1:11" s="22" customFormat="1" ht="16.5" x14ac:dyDescent="0.3">
      <c r="A45" s="39" t="s">
        <v>41</v>
      </c>
      <c r="B45" s="13">
        <f>+B39+B40+B41+B42+B43</f>
        <v>1483132228</v>
      </c>
      <c r="C45" s="13">
        <f>+C39+C40+C41+C42+C43</f>
        <v>1580310385</v>
      </c>
      <c r="D45" s="13">
        <f>+D39+D40+D41+D42+D43</f>
        <v>1632849385</v>
      </c>
      <c r="E45" s="12">
        <f>+E39+E40+E41+E42+E43</f>
        <v>1634695971</v>
      </c>
      <c r="F45" s="12">
        <f>+F39+F40+F41+F42+F43</f>
        <v>1649416649</v>
      </c>
      <c r="G45" s="13">
        <f>F45-D45</f>
        <v>16567264</v>
      </c>
      <c r="H45" s="14">
        <f>IF(D45=0,"            -   ",(G45/D45))</f>
        <v>1.0146229133068511E-2</v>
      </c>
      <c r="J45" s="15"/>
      <c r="K45" s="20"/>
    </row>
    <row r="46" spans="1:11" s="15" customFormat="1" ht="14.25" customHeight="1" x14ac:dyDescent="0.3">
      <c r="A46" s="47"/>
      <c r="B46" s="18"/>
      <c r="C46" s="20"/>
      <c r="D46" s="18"/>
      <c r="E46" s="48"/>
      <c r="F46" s="19"/>
      <c r="G46" s="20"/>
      <c r="H46" s="21"/>
    </row>
    <row r="47" spans="1:11" s="22" customFormat="1" ht="16.5" x14ac:dyDescent="0.3">
      <c r="A47" s="49" t="s">
        <v>42</v>
      </c>
      <c r="B47" s="23"/>
      <c r="D47" s="23"/>
      <c r="E47" s="24"/>
      <c r="F47" s="24"/>
      <c r="G47" s="25"/>
      <c r="H47" s="26"/>
    </row>
    <row r="48" spans="1:11" s="15" customFormat="1" ht="16.5" x14ac:dyDescent="0.3">
      <c r="A48" s="50" t="s">
        <v>43</v>
      </c>
      <c r="B48" s="28">
        <v>1966919600</v>
      </c>
      <c r="C48" s="28">
        <v>2051659207</v>
      </c>
      <c r="D48" s="28">
        <v>2051659207</v>
      </c>
      <c r="E48" s="28">
        <v>2136016697</v>
      </c>
      <c r="F48" s="28">
        <v>2136016697</v>
      </c>
      <c r="G48" s="29">
        <v>84357490</v>
      </c>
      <c r="H48" s="51">
        <v>4.1116716515190721E-2</v>
      </c>
      <c r="K48" s="20"/>
    </row>
    <row r="49" spans="1:11" s="15" customFormat="1" ht="16.5" x14ac:dyDescent="0.3">
      <c r="A49" s="27" t="s">
        <v>44</v>
      </c>
      <c r="B49" s="31">
        <v>13100000</v>
      </c>
      <c r="C49" s="31">
        <v>15600000</v>
      </c>
      <c r="D49" s="31">
        <v>15600000</v>
      </c>
      <c r="E49" s="31">
        <v>13100000</v>
      </c>
      <c r="F49" s="31">
        <v>13100000</v>
      </c>
      <c r="G49" s="32">
        <v>-2500000</v>
      </c>
      <c r="H49" s="51">
        <v>-0.16025641025641027</v>
      </c>
      <c r="K49" s="20"/>
    </row>
    <row r="50" spans="1:11" s="15" customFormat="1" ht="18" customHeight="1" x14ac:dyDescent="0.3">
      <c r="A50" s="27" t="s">
        <v>45</v>
      </c>
      <c r="B50" s="31">
        <v>24264285</v>
      </c>
      <c r="C50" s="31">
        <v>6527583</v>
      </c>
      <c r="D50" s="31">
        <v>10481305</v>
      </c>
      <c r="E50" s="31">
        <v>0</v>
      </c>
      <c r="F50" s="31">
        <v>0</v>
      </c>
      <c r="G50" s="32">
        <v>-10481305</v>
      </c>
      <c r="H50" s="51">
        <v>-1</v>
      </c>
      <c r="K50" s="20"/>
    </row>
    <row r="51" spans="1:11" s="15" customFormat="1" ht="18" customHeight="1" x14ac:dyDescent="0.3">
      <c r="A51" s="27" t="s">
        <v>46</v>
      </c>
      <c r="B51" s="31">
        <v>11141700</v>
      </c>
      <c r="C51" s="31">
        <v>11698785</v>
      </c>
      <c r="D51" s="31">
        <v>11698785</v>
      </c>
      <c r="E51" s="31">
        <v>11698785</v>
      </c>
      <c r="F51" s="31">
        <v>11698785</v>
      </c>
      <c r="G51" s="32">
        <v>0</v>
      </c>
      <c r="H51" s="51">
        <v>0</v>
      </c>
      <c r="K51" s="20"/>
    </row>
    <row r="52" spans="1:11" s="15" customFormat="1" ht="18" customHeight="1" x14ac:dyDescent="0.3">
      <c r="A52" s="27" t="s">
        <v>47</v>
      </c>
      <c r="B52" s="31">
        <v>13794771</v>
      </c>
      <c r="C52" s="31">
        <v>13674778</v>
      </c>
      <c r="D52" s="31">
        <v>14590942</v>
      </c>
      <c r="E52" s="31">
        <v>14368492</v>
      </c>
      <c r="F52" s="31">
        <v>14368492</v>
      </c>
      <c r="G52" s="32">
        <v>-222450</v>
      </c>
      <c r="H52" s="51">
        <v>-1.5245760006447836E-2</v>
      </c>
      <c r="K52" s="20"/>
    </row>
    <row r="53" spans="1:11" s="15" customFormat="1" ht="18" customHeight="1" x14ac:dyDescent="0.3">
      <c r="A53" s="27" t="s">
        <v>48</v>
      </c>
      <c r="B53" s="31">
        <v>9485617</v>
      </c>
      <c r="C53" s="31">
        <v>3254750</v>
      </c>
      <c r="D53" s="31">
        <v>23574990</v>
      </c>
      <c r="E53" s="31">
        <v>1200000</v>
      </c>
      <c r="F53" s="31">
        <v>0</v>
      </c>
      <c r="G53" s="32">
        <v>-23574990</v>
      </c>
      <c r="H53" s="51">
        <v>-1</v>
      </c>
      <c r="K53" s="20"/>
    </row>
    <row r="54" spans="1:11" s="22" customFormat="1" ht="16.5" hidden="1" x14ac:dyDescent="0.3">
      <c r="A54" s="52" t="s">
        <v>49</v>
      </c>
      <c r="B54" s="53"/>
      <c r="C54" s="11"/>
      <c r="D54" s="53"/>
      <c r="E54" s="54"/>
      <c r="F54" s="55"/>
      <c r="G54" s="13">
        <v>0</v>
      </c>
      <c r="H54" s="14" t="s">
        <v>84</v>
      </c>
      <c r="J54" s="15"/>
      <c r="K54" s="20"/>
    </row>
    <row r="55" spans="1:11" s="15" customFormat="1" ht="18" customHeight="1" x14ac:dyDescent="0.3">
      <c r="A55" s="27" t="s">
        <v>50</v>
      </c>
      <c r="B55" s="31">
        <v>146035225</v>
      </c>
      <c r="C55" s="31">
        <v>149052944</v>
      </c>
      <c r="D55" s="31">
        <v>147052944</v>
      </c>
      <c r="E55" s="31">
        <v>131759616</v>
      </c>
      <c r="F55" s="31">
        <v>131759616</v>
      </c>
      <c r="G55" s="32">
        <v>-15293328</v>
      </c>
      <c r="H55" s="51">
        <v>-0.10399878835475745</v>
      </c>
      <c r="K55" s="20"/>
    </row>
    <row r="56" spans="1:11" s="15" customFormat="1" ht="18" customHeight="1" x14ac:dyDescent="0.3">
      <c r="A56" s="27" t="s">
        <v>51</v>
      </c>
      <c r="B56" s="31">
        <v>189130953</v>
      </c>
      <c r="C56" s="31">
        <v>193381033</v>
      </c>
      <c r="D56" s="31">
        <v>193381033</v>
      </c>
      <c r="E56" s="31">
        <v>197982182</v>
      </c>
      <c r="F56" s="31">
        <v>197982182</v>
      </c>
      <c r="G56" s="32">
        <v>4601149</v>
      </c>
      <c r="H56" s="51">
        <v>2.3793176241849946E-2</v>
      </c>
      <c r="I56" s="20"/>
      <c r="K56" s="20"/>
    </row>
    <row r="57" spans="1:11" s="15" customFormat="1" ht="33" x14ac:dyDescent="0.3">
      <c r="A57" s="27" t="s">
        <v>52</v>
      </c>
      <c r="B57" s="31">
        <v>13557955</v>
      </c>
      <c r="C57" s="31">
        <v>20695098</v>
      </c>
      <c r="D57" s="31">
        <v>20695098</v>
      </c>
      <c r="E57" s="31">
        <v>47079985</v>
      </c>
      <c r="F57" s="31">
        <v>43950424</v>
      </c>
      <c r="G57" s="32">
        <v>23255326</v>
      </c>
      <c r="H57" s="51">
        <v>1.1237118084678797</v>
      </c>
      <c r="I57" s="75"/>
      <c r="K57" s="20"/>
    </row>
    <row r="58" spans="1:11" s="15" customFormat="1" ht="33" x14ac:dyDescent="0.3">
      <c r="A58" s="27" t="s">
        <v>53</v>
      </c>
      <c r="B58" s="31">
        <v>37256048</v>
      </c>
      <c r="C58" s="31">
        <v>16161476</v>
      </c>
      <c r="D58" s="31">
        <v>21955055</v>
      </c>
      <c r="E58" s="31">
        <v>17443691</v>
      </c>
      <c r="F58" s="31">
        <v>17443691</v>
      </c>
      <c r="G58" s="32">
        <v>-4511364</v>
      </c>
      <c r="H58" s="51">
        <v>-0.20548178995680039</v>
      </c>
      <c r="K58" s="20"/>
    </row>
    <row r="59" spans="1:11" s="15" customFormat="1" ht="33" customHeight="1" x14ac:dyDescent="0.3">
      <c r="A59" s="27" t="s">
        <v>54</v>
      </c>
      <c r="B59" s="31">
        <v>11390244</v>
      </c>
      <c r="C59" s="31">
        <v>0</v>
      </c>
      <c r="D59" s="31">
        <v>26685901</v>
      </c>
      <c r="E59" s="31">
        <v>0</v>
      </c>
      <c r="F59" s="31">
        <v>0</v>
      </c>
      <c r="G59" s="32">
        <v>-26685901</v>
      </c>
      <c r="H59" s="51">
        <v>-1</v>
      </c>
      <c r="K59" s="20"/>
    </row>
    <row r="60" spans="1:11" s="15" customFormat="1" ht="33" customHeight="1" x14ac:dyDescent="0.3">
      <c r="A60" s="27" t="s">
        <v>55</v>
      </c>
      <c r="B60" s="31">
        <v>0</v>
      </c>
      <c r="C60" s="31">
        <v>0</v>
      </c>
      <c r="D60" s="31">
        <v>45000</v>
      </c>
      <c r="E60" s="31">
        <v>0</v>
      </c>
      <c r="F60" s="31">
        <v>0</v>
      </c>
      <c r="G60" s="32">
        <v>-45000</v>
      </c>
      <c r="H60" s="51">
        <v>-1</v>
      </c>
      <c r="K60" s="20"/>
    </row>
    <row r="61" spans="1:11" s="15" customFormat="1" ht="33" x14ac:dyDescent="0.3">
      <c r="A61" s="27" t="s">
        <v>56</v>
      </c>
      <c r="B61" s="31">
        <v>1693507</v>
      </c>
      <c r="C61" s="31">
        <v>600000</v>
      </c>
      <c r="D61" s="31">
        <v>2376718</v>
      </c>
      <c r="E61" s="31">
        <v>700000</v>
      </c>
      <c r="F61" s="31">
        <v>700000</v>
      </c>
      <c r="G61" s="32">
        <v>-1676718</v>
      </c>
      <c r="H61" s="51">
        <v>-0.7054762071057652</v>
      </c>
      <c r="K61" s="20"/>
    </row>
    <row r="62" spans="1:11" s="15" customFormat="1" ht="16.5" x14ac:dyDescent="0.3">
      <c r="A62" s="27" t="s">
        <v>57</v>
      </c>
      <c r="B62" s="31">
        <v>350000</v>
      </c>
      <c r="C62" s="31">
        <v>0</v>
      </c>
      <c r="D62" s="31">
        <v>0</v>
      </c>
      <c r="E62" s="31">
        <v>0</v>
      </c>
      <c r="F62" s="31">
        <v>0</v>
      </c>
      <c r="G62" s="32">
        <v>0</v>
      </c>
      <c r="H62" s="51" t="s">
        <v>84</v>
      </c>
      <c r="K62" s="20"/>
    </row>
    <row r="63" spans="1:11" s="15" customFormat="1" ht="33" x14ac:dyDescent="0.3">
      <c r="A63" s="27" t="s">
        <v>58</v>
      </c>
      <c r="B63" s="31">
        <v>0</v>
      </c>
      <c r="C63" s="31">
        <v>0</v>
      </c>
      <c r="D63" s="31">
        <v>5000000</v>
      </c>
      <c r="E63" s="31">
        <v>0</v>
      </c>
      <c r="F63" s="31">
        <v>0</v>
      </c>
      <c r="G63" s="32">
        <v>-5000000</v>
      </c>
      <c r="H63" s="51">
        <v>-1</v>
      </c>
      <c r="K63" s="20"/>
    </row>
    <row r="64" spans="1:11" s="15" customFormat="1" ht="18" customHeight="1" x14ac:dyDescent="0.3">
      <c r="A64" s="27" t="s">
        <v>59</v>
      </c>
      <c r="B64" s="31">
        <v>34429649</v>
      </c>
      <c r="C64" s="31">
        <v>36151131</v>
      </c>
      <c r="D64" s="31">
        <v>36151131</v>
      </c>
      <c r="E64" s="31">
        <v>40633472</v>
      </c>
      <c r="F64" s="31">
        <v>40633472</v>
      </c>
      <c r="G64" s="32">
        <v>4482341</v>
      </c>
      <c r="H64" s="51">
        <v>0.12398895625146555</v>
      </c>
      <c r="K64" s="20"/>
    </row>
    <row r="65" spans="1:11" s="15" customFormat="1" ht="33" customHeight="1" x14ac:dyDescent="0.3">
      <c r="A65" s="27" t="s">
        <v>60</v>
      </c>
      <c r="B65" s="31">
        <v>130429318</v>
      </c>
      <c r="C65" s="31">
        <v>135445375</v>
      </c>
      <c r="D65" s="31">
        <v>135334383</v>
      </c>
      <c r="E65" s="31">
        <v>145441727</v>
      </c>
      <c r="F65" s="31">
        <v>146575985</v>
      </c>
      <c r="G65" s="32">
        <v>11241602</v>
      </c>
      <c r="H65" s="51">
        <v>8.3065380362357735E-2</v>
      </c>
      <c r="K65" s="20"/>
    </row>
    <row r="66" spans="1:11" s="15" customFormat="1" ht="18" customHeight="1" x14ac:dyDescent="0.3">
      <c r="A66" s="27" t="s">
        <v>61</v>
      </c>
      <c r="B66" s="56">
        <v>1837024</v>
      </c>
      <c r="C66" s="56">
        <v>1862722</v>
      </c>
      <c r="D66" s="56">
        <v>1862722</v>
      </c>
      <c r="E66" s="56">
        <v>1879658</v>
      </c>
      <c r="F66" s="56">
        <v>1885995</v>
      </c>
      <c r="G66" s="37">
        <v>23273</v>
      </c>
      <c r="H66" s="21">
        <v>1.2494081242396879E-2</v>
      </c>
      <c r="K66" s="20"/>
    </row>
    <row r="67" spans="1:11" s="15" customFormat="1" ht="18" customHeight="1" x14ac:dyDescent="0.3">
      <c r="A67" s="27" t="s">
        <v>62</v>
      </c>
      <c r="B67" s="56">
        <v>5106999</v>
      </c>
      <c r="C67" s="56">
        <v>5486978</v>
      </c>
      <c r="D67" s="56">
        <v>5486978</v>
      </c>
      <c r="E67" s="56">
        <v>4432654</v>
      </c>
      <c r="F67" s="56">
        <v>4432654</v>
      </c>
      <c r="G67" s="37">
        <v>-1054324</v>
      </c>
      <c r="H67" s="21">
        <v>-0.19215021456255155</v>
      </c>
      <c r="K67" s="20"/>
    </row>
    <row r="68" spans="1:11" s="15" customFormat="1" ht="18" customHeight="1" x14ac:dyDescent="0.3">
      <c r="A68" s="27" t="s">
        <v>63</v>
      </c>
      <c r="B68" s="56">
        <v>26533081</v>
      </c>
      <c r="C68" s="56">
        <v>24236650</v>
      </c>
      <c r="D68" s="56">
        <v>24236650</v>
      </c>
      <c r="E68" s="56">
        <v>24273437</v>
      </c>
      <c r="F68" s="56">
        <v>24291320</v>
      </c>
      <c r="G68" s="37">
        <v>54670</v>
      </c>
      <c r="H68" s="21">
        <v>2.2556747735351214E-3</v>
      </c>
      <c r="K68" s="20"/>
    </row>
    <row r="69" spans="1:11" s="15" customFormat="1" ht="18" customHeight="1" x14ac:dyDescent="0.3">
      <c r="A69" s="27" t="s">
        <v>64</v>
      </c>
      <c r="B69" s="56">
        <v>3941831</v>
      </c>
      <c r="C69" s="56">
        <v>3941831</v>
      </c>
      <c r="D69" s="56">
        <v>3941831</v>
      </c>
      <c r="E69" s="56">
        <v>3941831</v>
      </c>
      <c r="F69" s="56">
        <v>3941831</v>
      </c>
      <c r="G69" s="37">
        <v>0</v>
      </c>
      <c r="H69" s="21">
        <v>0</v>
      </c>
      <c r="K69" s="20"/>
    </row>
    <row r="70" spans="1:11" s="15" customFormat="1" ht="16.5" x14ac:dyDescent="0.3">
      <c r="A70" s="45" t="s">
        <v>65</v>
      </c>
      <c r="B70" s="56">
        <v>500000</v>
      </c>
      <c r="C70" s="56">
        <v>0</v>
      </c>
      <c r="D70" s="56">
        <v>3037500</v>
      </c>
      <c r="E70" s="56">
        <v>0</v>
      </c>
      <c r="F70" s="56">
        <v>0</v>
      </c>
      <c r="G70" s="37">
        <v>-3037500</v>
      </c>
      <c r="H70" s="21">
        <v>-1</v>
      </c>
      <c r="K70" s="20"/>
    </row>
    <row r="71" spans="1:11" s="15" customFormat="1" ht="18" customHeight="1" x14ac:dyDescent="0.3">
      <c r="A71" s="27" t="s">
        <v>66</v>
      </c>
      <c r="B71" s="57">
        <v>10490000</v>
      </c>
      <c r="C71" s="57">
        <v>10490000</v>
      </c>
      <c r="D71" s="57">
        <v>10490000</v>
      </c>
      <c r="E71" s="58">
        <v>10490000</v>
      </c>
      <c r="F71" s="58">
        <v>10490000</v>
      </c>
      <c r="G71" s="37">
        <v>0</v>
      </c>
      <c r="H71" s="21">
        <v>0</v>
      </c>
      <c r="K71" s="20"/>
    </row>
    <row r="72" spans="1:11" s="15" customFormat="1" ht="18" customHeight="1" x14ac:dyDescent="0.3">
      <c r="A72" s="27" t="s">
        <v>67</v>
      </c>
      <c r="B72" s="59">
        <v>572561</v>
      </c>
      <c r="C72" s="59">
        <v>684916</v>
      </c>
      <c r="D72" s="59">
        <v>684916</v>
      </c>
      <c r="E72" s="59">
        <v>724689</v>
      </c>
      <c r="F72" s="59">
        <v>741768</v>
      </c>
      <c r="G72" s="60">
        <v>56852</v>
      </c>
      <c r="H72" s="61">
        <v>8.3005799251295045E-2</v>
      </c>
      <c r="K72" s="20"/>
    </row>
    <row r="73" spans="1:11" s="15" customFormat="1" ht="5.25" customHeight="1" x14ac:dyDescent="0.3">
      <c r="A73" s="62"/>
      <c r="E73" s="40"/>
      <c r="F73" s="40"/>
      <c r="G73" s="20"/>
      <c r="H73" s="21"/>
    </row>
    <row r="74" spans="1:11" s="22" customFormat="1" ht="16.5" x14ac:dyDescent="0.3">
      <c r="A74" s="39" t="s">
        <v>68</v>
      </c>
      <c r="B74" s="13">
        <f>SUM(B48:B72)</f>
        <v>2651960368</v>
      </c>
      <c r="C74" s="13">
        <f>SUM(C48:C72)</f>
        <v>2700605257</v>
      </c>
      <c r="D74" s="13">
        <f>SUM(D48:D72)</f>
        <v>2766023089</v>
      </c>
      <c r="E74" s="12">
        <f>SUM(E48:E72)</f>
        <v>2803166916</v>
      </c>
      <c r="F74" s="12">
        <f>SUM(F48:F72)</f>
        <v>2800012912</v>
      </c>
      <c r="G74" s="13">
        <f>F74-D74</f>
        <v>33989823</v>
      </c>
      <c r="H74" s="14">
        <f>IF(D74=0,"            -   ",(G74/D74))</f>
        <v>1.2288336686404283E-2</v>
      </c>
      <c r="J74" s="15"/>
      <c r="K74" s="20"/>
    </row>
    <row r="75" spans="1:11" s="15" customFormat="1" ht="11.25" customHeight="1" x14ac:dyDescent="0.3">
      <c r="A75" s="62"/>
      <c r="B75" s="17"/>
      <c r="D75" s="17"/>
      <c r="E75" s="40"/>
      <c r="F75" s="40"/>
      <c r="G75" s="20"/>
      <c r="H75" s="21"/>
    </row>
    <row r="76" spans="1:11" s="22" customFormat="1" ht="17.25" thickBot="1" x14ac:dyDescent="0.35">
      <c r="A76" s="63" t="s">
        <v>69</v>
      </c>
      <c r="B76" s="42">
        <f>+B74+B45</f>
        <v>4135092596</v>
      </c>
      <c r="C76" s="42">
        <f>+C74+C45</f>
        <v>4280915642</v>
      </c>
      <c r="D76" s="42">
        <f>+D74+D45</f>
        <v>4398872474</v>
      </c>
      <c r="E76" s="43">
        <f>+E74+E45</f>
        <v>4437862887</v>
      </c>
      <c r="F76" s="43">
        <f>+F74+F45</f>
        <v>4449429561</v>
      </c>
      <c r="G76" s="42">
        <f>F76-D76</f>
        <v>50557087</v>
      </c>
      <c r="H76" s="44">
        <f>IF(D76=0,"            -   ",(G76/D76))</f>
        <v>1.1493192243881357E-2</v>
      </c>
      <c r="J76" s="15"/>
      <c r="K76" s="20"/>
    </row>
    <row r="77" spans="1:11" s="15" customFormat="1" ht="3.75" customHeight="1" x14ac:dyDescent="0.3">
      <c r="E77" s="40"/>
      <c r="F77" s="40"/>
      <c r="G77" s="20"/>
      <c r="H77" s="21"/>
    </row>
    <row r="78" spans="1:11" s="22" customFormat="1" ht="17.25" thickBot="1" x14ac:dyDescent="0.35">
      <c r="A78" s="63" t="s">
        <v>70</v>
      </c>
      <c r="B78" s="42">
        <f>+B36-B76</f>
        <v>234056305</v>
      </c>
      <c r="C78" s="42">
        <f>+C36-C76</f>
        <v>137053107</v>
      </c>
      <c r="D78" s="42">
        <f>+D36-D76</f>
        <v>169603702</v>
      </c>
      <c r="E78" s="43">
        <f>+E36-E76</f>
        <v>179845787</v>
      </c>
      <c r="F78" s="43">
        <f>+F36-F76</f>
        <v>186455094</v>
      </c>
      <c r="G78" s="42">
        <f>F78-D78</f>
        <v>16851392</v>
      </c>
      <c r="H78" s="44">
        <f>IF(D78=0,"            -   ",(G78/D78))</f>
        <v>9.935745388387808E-2</v>
      </c>
      <c r="J78" s="15"/>
      <c r="K78" s="20"/>
    </row>
    <row r="79" spans="1:11" s="15" customFormat="1" ht="3" customHeight="1" x14ac:dyDescent="0.3">
      <c r="D79" s="17"/>
      <c r="E79" s="19"/>
      <c r="F79" s="19"/>
      <c r="G79" s="20"/>
      <c r="H79" s="21"/>
    </row>
    <row r="80" spans="1:11" s="15" customFormat="1" ht="16.5" x14ac:dyDescent="0.3">
      <c r="A80" s="36" t="s">
        <v>71</v>
      </c>
      <c r="D80" s="17"/>
      <c r="E80" s="19"/>
      <c r="F80" s="19"/>
      <c r="G80" s="20"/>
      <c r="H80" s="21"/>
    </row>
    <row r="81" spans="1:11" s="15" customFormat="1" ht="18" customHeight="1" x14ac:dyDescent="0.3">
      <c r="A81" s="64" t="s">
        <v>72</v>
      </c>
      <c r="B81" s="28">
        <v>126032663</v>
      </c>
      <c r="C81" s="28">
        <v>136934428</v>
      </c>
      <c r="D81" s="28">
        <v>168039302</v>
      </c>
      <c r="E81" s="28">
        <v>179845787</v>
      </c>
      <c r="F81" s="28">
        <v>184890694</v>
      </c>
      <c r="G81" s="28">
        <v>16851392</v>
      </c>
      <c r="H81" s="65">
        <v>0.10028244463905235</v>
      </c>
    </row>
    <row r="82" spans="1:11" s="15" customFormat="1" ht="18" customHeight="1" x14ac:dyDescent="0.3">
      <c r="A82" s="64" t="s">
        <v>73</v>
      </c>
      <c r="B82" s="31">
        <v>118679</v>
      </c>
      <c r="C82" s="31">
        <v>118679</v>
      </c>
      <c r="D82" s="31">
        <v>1564400</v>
      </c>
      <c r="E82" s="31"/>
      <c r="F82" s="31">
        <v>1564400</v>
      </c>
      <c r="G82" s="31">
        <v>0</v>
      </c>
      <c r="H82" s="65">
        <v>0</v>
      </c>
    </row>
    <row r="83" spans="1:11" s="15" customFormat="1" ht="18" hidden="1" x14ac:dyDescent="0.3">
      <c r="A83" s="66" t="s">
        <v>74</v>
      </c>
      <c r="B83" s="67"/>
      <c r="C83" s="67"/>
      <c r="D83" s="67"/>
      <c r="E83" s="67"/>
      <c r="F83" s="67"/>
      <c r="G83" s="67">
        <f t="shared" ref="G83" si="0">F83-D83</f>
        <v>0</v>
      </c>
      <c r="H83" s="68" t="str">
        <f t="shared" ref="H83:H87" si="1">IF(D83=0,"            -   ",(G83/D83))</f>
        <v xml:space="preserve">            -   </v>
      </c>
    </row>
    <row r="84" spans="1:11" s="15" customFormat="1" ht="18" hidden="1" x14ac:dyDescent="0.3">
      <c r="A84" s="66" t="s">
        <v>75</v>
      </c>
      <c r="B84" s="67"/>
      <c r="C84" s="67"/>
      <c r="D84" s="67"/>
      <c r="E84" s="67"/>
      <c r="F84" s="67"/>
      <c r="G84" s="67">
        <f>F84-D84</f>
        <v>0</v>
      </c>
      <c r="H84" s="68" t="str">
        <f t="shared" si="1"/>
        <v xml:space="preserve">            -   </v>
      </c>
    </row>
    <row r="85" spans="1:11" s="15" customFormat="1" ht="18" hidden="1" x14ac:dyDescent="0.3">
      <c r="A85" s="66" t="s">
        <v>76</v>
      </c>
      <c r="B85" s="67"/>
      <c r="C85" s="67"/>
      <c r="D85" s="67"/>
      <c r="E85" s="67"/>
      <c r="G85" s="67">
        <f>E85-D85</f>
        <v>0</v>
      </c>
      <c r="H85" s="68" t="str">
        <f t="shared" si="1"/>
        <v xml:space="preserve">            -   </v>
      </c>
    </row>
    <row r="86" spans="1:11" s="15" customFormat="1" ht="34.5" hidden="1" x14ac:dyDescent="0.3">
      <c r="A86" s="66" t="s">
        <v>77</v>
      </c>
      <c r="B86" s="67"/>
      <c r="C86" s="67"/>
      <c r="D86" s="67"/>
      <c r="E86" s="69"/>
      <c r="F86" s="67"/>
      <c r="G86" s="67">
        <f>E86-D86</f>
        <v>0</v>
      </c>
      <c r="H86" s="68" t="str">
        <f t="shared" si="1"/>
        <v xml:space="preserve">            -   </v>
      </c>
    </row>
    <row r="87" spans="1:11" s="15" customFormat="1" ht="3" customHeight="1" x14ac:dyDescent="0.3">
      <c r="E87" s="40"/>
      <c r="F87" s="40"/>
      <c r="G87" s="20"/>
      <c r="H87" s="21" t="str">
        <f t="shared" si="1"/>
        <v xml:space="preserve">            -   </v>
      </c>
    </row>
    <row r="88" spans="1:11" s="22" customFormat="1" ht="17.25" thickBot="1" x14ac:dyDescent="0.35">
      <c r="A88" s="63" t="s">
        <v>34</v>
      </c>
      <c r="B88" s="42">
        <f>+B78-SUM(B81:B86)</f>
        <v>107904963</v>
      </c>
      <c r="C88" s="42">
        <f>+C78-SUM(C81:C86)</f>
        <v>0</v>
      </c>
      <c r="D88" s="42">
        <f>+D78-SUM(D81:D86)</f>
        <v>0</v>
      </c>
      <c r="E88" s="42">
        <f>+E78-SUM(E81:E86)</f>
        <v>0</v>
      </c>
      <c r="F88" s="42">
        <f>+F78-SUM(F81:F86)</f>
        <v>0</v>
      </c>
      <c r="G88" s="42">
        <f>F88-D8</f>
        <v>0</v>
      </c>
      <c r="H88" s="44" t="str">
        <f>IF(D88=0,"            -   ",(G88/D88))</f>
        <v xml:space="preserve">            -   </v>
      </c>
    </row>
    <row r="89" spans="1:11" s="9" customFormat="1" ht="12" customHeight="1" x14ac:dyDescent="0.3">
      <c r="F89" s="10"/>
      <c r="G89" s="70"/>
      <c r="H89" s="71"/>
    </row>
    <row r="90" spans="1:11" x14ac:dyDescent="0.25">
      <c r="A90" s="72"/>
      <c r="B90" s="72"/>
      <c r="C90" s="72"/>
      <c r="D90" s="72"/>
      <c r="E90" s="72"/>
      <c r="F90" s="73"/>
      <c r="G90" s="72"/>
      <c r="H90" s="72"/>
    </row>
    <row r="91" spans="1:11" x14ac:dyDescent="0.25">
      <c r="A91" s="72"/>
      <c r="B91" s="72"/>
      <c r="C91" s="72"/>
      <c r="D91" s="72"/>
      <c r="E91" s="72"/>
      <c r="F91" s="73"/>
      <c r="G91" s="72"/>
      <c r="H91" s="72"/>
    </row>
    <row r="92" spans="1:11" ht="16.5" x14ac:dyDescent="0.3">
      <c r="A92" s="72"/>
      <c r="B92" s="72"/>
      <c r="C92" s="72"/>
      <c r="D92" s="72"/>
      <c r="E92" s="72"/>
      <c r="F92" s="73"/>
      <c r="G92" s="72"/>
      <c r="H92" s="72"/>
      <c r="K92" s="20"/>
    </row>
    <row r="93" spans="1:11" x14ac:dyDescent="0.25">
      <c r="A93" s="72"/>
      <c r="B93" s="72"/>
      <c r="C93" s="72"/>
      <c r="D93" s="72"/>
      <c r="E93" s="72"/>
      <c r="F93" s="73"/>
      <c r="G93" s="72"/>
      <c r="H93" s="72"/>
      <c r="K93" s="77"/>
    </row>
    <row r="94" spans="1:11" x14ac:dyDescent="0.25">
      <c r="A94" s="72"/>
      <c r="B94" s="72"/>
      <c r="C94" s="72"/>
      <c r="D94" s="72"/>
      <c r="E94" s="72"/>
      <c r="F94" s="73"/>
      <c r="G94" s="72"/>
      <c r="H94" s="72"/>
    </row>
    <row r="103" ht="7.5" customHeight="1" x14ac:dyDescent="0.25"/>
    <row r="125" spans="3:8" x14ac:dyDescent="0.25">
      <c r="C125" s="76">
        <f>C48+C49+C56</f>
        <v>2260640240</v>
      </c>
      <c r="D125" s="76">
        <f>D48+D49+D56</f>
        <v>2260640240</v>
      </c>
      <c r="E125" s="76">
        <f>E48+E49+E56</f>
        <v>2347098879</v>
      </c>
      <c r="G125" s="76">
        <f>E125-C125</f>
        <v>86458639</v>
      </c>
      <c r="H125" s="78">
        <f>G125/C125</f>
        <v>3.8245200395088073E-2</v>
      </c>
    </row>
    <row r="130" spans="1:8" x14ac:dyDescent="0.25">
      <c r="A130" s="79"/>
      <c r="B130" s="79"/>
      <c r="C130" s="79"/>
      <c r="D130" s="79"/>
      <c r="E130" s="79"/>
      <c r="F130" s="79"/>
      <c r="G130" s="79" t="s">
        <v>80</v>
      </c>
      <c r="H130" s="79" t="s">
        <v>81</v>
      </c>
    </row>
    <row r="131" spans="1:8" x14ac:dyDescent="0.25">
      <c r="A131" s="79" t="s">
        <v>82</v>
      </c>
      <c r="B131" s="80">
        <f>B51+B52+B53+B55+B57+B58+B59+B61+B64+B65+B66+B67+B68+B69+B71+B72</f>
        <v>457695530</v>
      </c>
      <c r="C131" s="80">
        <f>C51+C52+C53+C55+C57+C58+C59+C61+C64+C65+C66+C67+C68+C69+C71+C72</f>
        <v>433437434</v>
      </c>
      <c r="D131" s="80">
        <f>D51+D52+D53+D55+D57+D58+D59+D61+D64+D65+D66+D67+D68+D69+D71+D72</f>
        <v>486819044</v>
      </c>
      <c r="E131" s="80">
        <f>E51+E52+E53+E55+E57+E58+E59+E61+E64+E65+E66+E67+E68+E69+E71+E72</f>
        <v>456068037</v>
      </c>
      <c r="F131" s="79"/>
      <c r="G131" s="80">
        <f>E131-C131</f>
        <v>22630603</v>
      </c>
      <c r="H131" s="81">
        <f>G131/C131</f>
        <v>5.2211925470193696E-2</v>
      </c>
    </row>
    <row r="133" spans="1:8" x14ac:dyDescent="0.25">
      <c r="G133" s="4" t="s">
        <v>80</v>
      </c>
      <c r="H133" s="4" t="s">
        <v>80</v>
      </c>
    </row>
    <row r="134" spans="1:8" x14ac:dyDescent="0.25">
      <c r="A134" s="4" t="s">
        <v>78</v>
      </c>
      <c r="B134" s="76">
        <f>B48+B49+B56</f>
        <v>2169150553</v>
      </c>
      <c r="C134" s="76">
        <f>C48+C49+C56</f>
        <v>2260640240</v>
      </c>
      <c r="D134" s="76">
        <f>D48+D49+D56</f>
        <v>2260640240</v>
      </c>
      <c r="E134" s="76">
        <f>E48+E49+E56</f>
        <v>2347098879</v>
      </c>
      <c r="F134" s="76">
        <f>F48+F49+F56</f>
        <v>2347098879</v>
      </c>
      <c r="G134" s="76">
        <f>E134-C134</f>
        <v>86458639</v>
      </c>
      <c r="H134" s="78">
        <f>G134/C134</f>
        <v>3.8245200395088073E-2</v>
      </c>
    </row>
    <row r="135" spans="1:8" x14ac:dyDescent="0.25">
      <c r="A135" s="4" t="s">
        <v>79</v>
      </c>
      <c r="B135" s="76">
        <f>B76-B134-B136</f>
        <v>1941677758</v>
      </c>
      <c r="C135" s="76">
        <f>C76-C134-C136</f>
        <v>2013747819</v>
      </c>
      <c r="D135" s="76">
        <f>D76-D134-D136</f>
        <v>2127750929</v>
      </c>
      <c r="E135" s="76">
        <f>E76-E134-E136</f>
        <v>2090764008</v>
      </c>
      <c r="F135" s="76">
        <f>F76-F134-F136</f>
        <v>2102330682</v>
      </c>
      <c r="G135" s="76">
        <f>E135-C135</f>
        <v>77016189</v>
      </c>
      <c r="H135" s="78">
        <f>G135/C135</f>
        <v>3.8245200453274827E-2</v>
      </c>
    </row>
    <row r="136" spans="1:8" x14ac:dyDescent="0.25">
      <c r="A136" s="4" t="s">
        <v>83</v>
      </c>
      <c r="B136" s="82">
        <f>B50</f>
        <v>24264285</v>
      </c>
      <c r="C136" s="82">
        <f>C50</f>
        <v>6527583</v>
      </c>
      <c r="D136" s="82">
        <f>D50</f>
        <v>10481305</v>
      </c>
      <c r="E136" s="82">
        <f>E50</f>
        <v>0</v>
      </c>
      <c r="F136" s="82">
        <f>F50</f>
        <v>0</v>
      </c>
      <c r="G136" s="76">
        <f>E136-C136</f>
        <v>-6527583</v>
      </c>
      <c r="H136" s="78">
        <f>G136/C136</f>
        <v>-1</v>
      </c>
    </row>
    <row r="139" spans="1:8" x14ac:dyDescent="0.25">
      <c r="B139" s="77"/>
      <c r="C139" s="77">
        <f>C134/C76</f>
        <v>0.52807399842708702</v>
      </c>
      <c r="D139" s="77"/>
      <c r="E139" s="77">
        <f>E134/E76</f>
        <v>0.52888044060023709</v>
      </c>
      <c r="F139" s="77">
        <f>F134/F76</f>
        <v>0.52750557050564806</v>
      </c>
    </row>
  </sheetData>
  <printOptions horizontalCentered="1"/>
  <pageMargins left="0.75" right="0.75" top="0.75" bottom="0.7" header="0.3" footer="0.3"/>
  <pageSetup scale="66" fitToHeight="0" orientation="portrait" r:id="rId1"/>
  <rowBreaks count="1" manualBreakCount="1">
    <brk id="4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10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Schedule</vt:lpstr>
      <vt:lpstr>Sheet1</vt:lpstr>
      <vt:lpstr>Schedule!Print_Area</vt:lpstr>
      <vt:lpstr>Schedule!Print_Titles</vt:lpstr>
    </vt:vector>
  </TitlesOfParts>
  <Company>Fairfax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Lynda</dc:creator>
  <cp:lastModifiedBy>Pham, Lynda</cp:lastModifiedBy>
  <dcterms:created xsi:type="dcterms:W3CDTF">2019-06-28T18:29:27Z</dcterms:created>
  <dcterms:modified xsi:type="dcterms:W3CDTF">2019-06-28T18:34:03Z</dcterms:modified>
</cp:coreProperties>
</file>