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ffx\ffxdfs\Agency\DEI\Innovation\Fairfax Founders Fund\Miscellaneous\"/>
    </mc:Choice>
  </mc:AlternateContent>
  <xr:revisionPtr revIDLastSave="0" documentId="8_{4E847E54-22D0-46CB-939C-BB782B3F3213}" xr6:coauthVersionLast="47" xr6:coauthVersionMax="47" xr10:uidLastSave="{00000000-0000-0000-0000-000000000000}"/>
  <bookViews>
    <workbookView xWindow="57480" yWindow="2730" windowWidth="29040" windowHeight="15840" activeTab="1" xr2:uid="{00000000-000D-0000-FFFF-FFFF00000000}"/>
  </bookViews>
  <sheets>
    <sheet name="Budget Example" sheetId="35" r:id="rId1"/>
    <sheet name="Budget" sheetId="37" r:id="rId2"/>
    <sheet name="Management" sheetId="36" r:id="rId3"/>
    <sheet name="Key Tasks" sheetId="39" r:id="rId4"/>
    <sheet name="Previous Start Up Training" sheetId="41" r:id="rId5"/>
    <sheet name="CCF SAMPLE" sheetId="33" state="hidden" r:id="rId6"/>
    <sheet name="CCF PR-FR Budget Template" sheetId="34" state="hidden" r:id="rId7"/>
  </sheets>
  <definedNames>
    <definedName name="Acme_Corporation" localSheetId="1">Budget!$F$4</definedName>
    <definedName name="Acme_Corporation" localSheetId="0">'Budget Example'!$F$4</definedName>
    <definedName name="Acme_Corporation" localSheetId="6">'CCF PR-FR Budget Template'!$F$4</definedName>
    <definedName name="Acme_Corporation" localSheetId="5">'CCF SAMPLE'!$F$4</definedName>
    <definedName name="Acme_Corporation">#REF!</definedName>
    <definedName name="_xlnm.Print_Area" localSheetId="1">Budget!$B$4:$K$77</definedName>
    <definedName name="_xlnm.Print_Area" localSheetId="0">'Budget Example'!$B$4:$K$77</definedName>
    <definedName name="_xlnm.Print_Area" localSheetId="6">'CCF PR-FR Budget Template'!$B$4:$K$6</definedName>
    <definedName name="_xlnm.Print_Area" localSheetId="5">'CCF SAMPLE'!$B$4:$K$77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3" i="37" l="1"/>
  <c r="J72" i="37"/>
  <c r="I72" i="37"/>
  <c r="I73" i="37" s="1"/>
  <c r="G72" i="37"/>
  <c r="K71" i="37"/>
  <c r="M71" i="37" s="1"/>
  <c r="M70" i="37"/>
  <c r="K70" i="37"/>
  <c r="K69" i="37"/>
  <c r="M69" i="37" s="1"/>
  <c r="J65" i="37"/>
  <c r="K65" i="37" s="1"/>
  <c r="I65" i="37"/>
  <c r="G65" i="37"/>
  <c r="H65" i="37" s="1"/>
  <c r="K64" i="37"/>
  <c r="M64" i="37" s="1"/>
  <c r="K63" i="37"/>
  <c r="M63" i="37" s="1"/>
  <c r="M62" i="37"/>
  <c r="K62" i="37"/>
  <c r="K61" i="37"/>
  <c r="M61" i="37" s="1"/>
  <c r="K60" i="37"/>
  <c r="M60" i="37" s="1"/>
  <c r="K59" i="37"/>
  <c r="M59" i="37" s="1"/>
  <c r="J57" i="37"/>
  <c r="K57" i="37" s="1"/>
  <c r="I57" i="37"/>
  <c r="G57" i="37"/>
  <c r="H57" i="37" s="1"/>
  <c r="K56" i="37"/>
  <c r="M56" i="37" s="1"/>
  <c r="K55" i="37"/>
  <c r="M55" i="37" s="1"/>
  <c r="K54" i="37"/>
  <c r="M54" i="37" s="1"/>
  <c r="K53" i="37"/>
  <c r="M53" i="37" s="1"/>
  <c r="K52" i="37"/>
  <c r="M52" i="37" s="1"/>
  <c r="K51" i="37"/>
  <c r="M51" i="37" s="1"/>
  <c r="J49" i="37"/>
  <c r="I49" i="37"/>
  <c r="K49" i="37" s="1"/>
  <c r="H49" i="37"/>
  <c r="G49" i="37"/>
  <c r="K48" i="37"/>
  <c r="M48" i="37" s="1"/>
  <c r="M47" i="37"/>
  <c r="K47" i="37"/>
  <c r="K46" i="37"/>
  <c r="M46" i="37" s="1"/>
  <c r="M45" i="37"/>
  <c r="K45" i="37"/>
  <c r="K44" i="37"/>
  <c r="M44" i="37" s="1"/>
  <c r="M43" i="37"/>
  <c r="K43" i="37"/>
  <c r="J41" i="37"/>
  <c r="I41" i="37"/>
  <c r="K41" i="37" s="1"/>
  <c r="G41" i="37"/>
  <c r="K40" i="37"/>
  <c r="M40" i="37" s="1"/>
  <c r="K39" i="37"/>
  <c r="M39" i="37" s="1"/>
  <c r="K38" i="37"/>
  <c r="M38" i="37" s="1"/>
  <c r="K37" i="37"/>
  <c r="M37" i="37" s="1"/>
  <c r="K36" i="37"/>
  <c r="M36" i="37" s="1"/>
  <c r="K35" i="37"/>
  <c r="M35" i="37" s="1"/>
  <c r="J33" i="37"/>
  <c r="K33" i="37" s="1"/>
  <c r="I33" i="37"/>
  <c r="G33" i="37"/>
  <c r="H33" i="37" s="1"/>
  <c r="M32" i="37"/>
  <c r="K32" i="37"/>
  <c r="K31" i="37"/>
  <c r="M31" i="37" s="1"/>
  <c r="M30" i="37"/>
  <c r="K30" i="37"/>
  <c r="K29" i="37"/>
  <c r="M29" i="37" s="1"/>
  <c r="M28" i="37"/>
  <c r="K28" i="37"/>
  <c r="K27" i="37"/>
  <c r="M27" i="37" s="1"/>
  <c r="I24" i="37"/>
  <c r="I66" i="37" s="1"/>
  <c r="I77" i="37" s="1"/>
  <c r="J23" i="37"/>
  <c r="J24" i="37" s="1"/>
  <c r="I23" i="37"/>
  <c r="G23" i="37"/>
  <c r="H23" i="37" s="1"/>
  <c r="M22" i="37"/>
  <c r="K22" i="37"/>
  <c r="K21" i="37"/>
  <c r="M21" i="37" s="1"/>
  <c r="M20" i="37"/>
  <c r="K20" i="37"/>
  <c r="K19" i="37"/>
  <c r="M19" i="37" s="1"/>
  <c r="M18" i="37"/>
  <c r="K18" i="37"/>
  <c r="K17" i="37"/>
  <c r="M17" i="37" s="1"/>
  <c r="K15" i="37"/>
  <c r="J15" i="37"/>
  <c r="I15" i="37"/>
  <c r="G15" i="37"/>
  <c r="H15" i="37" s="1"/>
  <c r="K14" i="37"/>
  <c r="M14" i="37" s="1"/>
  <c r="K13" i="37"/>
  <c r="M13" i="37" s="1"/>
  <c r="K12" i="37"/>
  <c r="M12" i="37" s="1"/>
  <c r="K11" i="37"/>
  <c r="M11" i="37" s="1"/>
  <c r="K10" i="37"/>
  <c r="M10" i="37" s="1"/>
  <c r="K9" i="37"/>
  <c r="M9" i="37" s="1"/>
  <c r="J72" i="35"/>
  <c r="J73" i="35" s="1"/>
  <c r="I72" i="35"/>
  <c r="G72" i="35"/>
  <c r="K71" i="35"/>
  <c r="M71" i="35" s="1"/>
  <c r="K70" i="35"/>
  <c r="M70" i="35" s="1"/>
  <c r="K69" i="35"/>
  <c r="M69" i="35" s="1"/>
  <c r="J65" i="35"/>
  <c r="K65" i="35" s="1"/>
  <c r="I65" i="35"/>
  <c r="G65" i="35"/>
  <c r="H65" i="35" s="1"/>
  <c r="K64" i="35"/>
  <c r="M64" i="35" s="1"/>
  <c r="K63" i="35"/>
  <c r="M63" i="35" s="1"/>
  <c r="M62" i="35"/>
  <c r="K62" i="35"/>
  <c r="K61" i="35"/>
  <c r="M61" i="35" s="1"/>
  <c r="M60" i="35"/>
  <c r="K60" i="35"/>
  <c r="K59" i="35"/>
  <c r="M59" i="35" s="1"/>
  <c r="J57" i="35"/>
  <c r="I57" i="35"/>
  <c r="G57" i="35"/>
  <c r="K56" i="35"/>
  <c r="M56" i="35" s="1"/>
  <c r="K55" i="35"/>
  <c r="M55" i="35" s="1"/>
  <c r="K54" i="35"/>
  <c r="M54" i="35" s="1"/>
  <c r="K53" i="35"/>
  <c r="M53" i="35" s="1"/>
  <c r="K52" i="35"/>
  <c r="M52" i="35" s="1"/>
  <c r="K51" i="35"/>
  <c r="M51" i="35" s="1"/>
  <c r="J49" i="35"/>
  <c r="I49" i="35"/>
  <c r="G49" i="35"/>
  <c r="K48" i="35"/>
  <c r="M48" i="35" s="1"/>
  <c r="K47" i="35"/>
  <c r="M47" i="35" s="1"/>
  <c r="K46" i="35"/>
  <c r="M46" i="35" s="1"/>
  <c r="M45" i="35"/>
  <c r="K45" i="35"/>
  <c r="K44" i="35"/>
  <c r="M44" i="35" s="1"/>
  <c r="K43" i="35"/>
  <c r="M43" i="35" s="1"/>
  <c r="J41" i="35"/>
  <c r="I41" i="35"/>
  <c r="G41" i="35"/>
  <c r="K40" i="35"/>
  <c r="M40" i="35" s="1"/>
  <c r="K39" i="35"/>
  <c r="M39" i="35" s="1"/>
  <c r="K38" i="35"/>
  <c r="M38" i="35" s="1"/>
  <c r="K37" i="35"/>
  <c r="M37" i="35" s="1"/>
  <c r="K36" i="35"/>
  <c r="M36" i="35" s="1"/>
  <c r="K35" i="35"/>
  <c r="M35" i="35" s="1"/>
  <c r="J33" i="35"/>
  <c r="I33" i="35"/>
  <c r="G33" i="35"/>
  <c r="M32" i="35"/>
  <c r="K32" i="35"/>
  <c r="K31" i="35"/>
  <c r="M31" i="35" s="1"/>
  <c r="K30" i="35"/>
  <c r="M30" i="35" s="1"/>
  <c r="K29" i="35"/>
  <c r="M29" i="35" s="1"/>
  <c r="K28" i="35"/>
  <c r="M28" i="35" s="1"/>
  <c r="K27" i="35"/>
  <c r="M27" i="35" s="1"/>
  <c r="J23" i="35"/>
  <c r="I23" i="35"/>
  <c r="G23" i="35"/>
  <c r="M22" i="35"/>
  <c r="K22" i="35"/>
  <c r="K21" i="35"/>
  <c r="M21" i="35" s="1"/>
  <c r="K20" i="35"/>
  <c r="M20" i="35" s="1"/>
  <c r="K19" i="35"/>
  <c r="M19" i="35" s="1"/>
  <c r="K18" i="35"/>
  <c r="M18" i="35" s="1"/>
  <c r="K17" i="35"/>
  <c r="M17" i="35" s="1"/>
  <c r="J15" i="35"/>
  <c r="I15" i="35"/>
  <c r="K15" i="35" s="1"/>
  <c r="G15" i="35"/>
  <c r="K14" i="35"/>
  <c r="M14" i="35" s="1"/>
  <c r="K13" i="35"/>
  <c r="M13" i="35" s="1"/>
  <c r="K12" i="35"/>
  <c r="M12" i="35" s="1"/>
  <c r="K11" i="35"/>
  <c r="M11" i="35" s="1"/>
  <c r="K10" i="35"/>
  <c r="M10" i="35" s="1"/>
  <c r="K9" i="35"/>
  <c r="M9" i="35" s="1"/>
  <c r="J77" i="33"/>
  <c r="I77" i="33"/>
  <c r="L19" i="34"/>
  <c r="G20" i="34"/>
  <c r="H20" i="34"/>
  <c r="I20" i="34"/>
  <c r="J20" i="34"/>
  <c r="E20" i="34"/>
  <c r="F20" i="34"/>
  <c r="K19" i="34"/>
  <c r="K20" i="34" s="1"/>
  <c r="L17" i="34"/>
  <c r="K17" i="34"/>
  <c r="L16" i="34"/>
  <c r="K16" i="34"/>
  <c r="L15" i="34"/>
  <c r="K15" i="34"/>
  <c r="L14" i="34"/>
  <c r="K14" i="34"/>
  <c r="L13" i="34"/>
  <c r="K13" i="34"/>
  <c r="J12" i="34"/>
  <c r="J18" i="34" s="1"/>
  <c r="J21" i="34" s="1"/>
  <c r="I12" i="34"/>
  <c r="I18" i="34" s="1"/>
  <c r="H12" i="34"/>
  <c r="H18" i="34" s="1"/>
  <c r="H21" i="34" s="1"/>
  <c r="G12" i="34"/>
  <c r="G18" i="34" s="1"/>
  <c r="G21" i="34" s="1"/>
  <c r="F12" i="34"/>
  <c r="F18" i="34" s="1"/>
  <c r="E12" i="34"/>
  <c r="E18" i="34" s="1"/>
  <c r="L11" i="34"/>
  <c r="K11" i="34"/>
  <c r="L10" i="34"/>
  <c r="K10" i="34"/>
  <c r="F5" i="34"/>
  <c r="J66" i="37" l="1"/>
  <c r="J77" i="37" s="1"/>
  <c r="M77" i="37" s="1"/>
  <c r="M76" i="37"/>
  <c r="K23" i="37"/>
  <c r="K24" i="37" s="1"/>
  <c r="K66" i="37" s="1"/>
  <c r="H41" i="37"/>
  <c r="I74" i="37"/>
  <c r="M74" i="37" s="1"/>
  <c r="H72" i="37"/>
  <c r="K72" i="37"/>
  <c r="K73" i="37" s="1"/>
  <c r="H57" i="35"/>
  <c r="K57" i="35"/>
  <c r="K41" i="35"/>
  <c r="K72" i="35"/>
  <c r="K73" i="35" s="1"/>
  <c r="K49" i="35"/>
  <c r="H33" i="35"/>
  <c r="K33" i="35"/>
  <c r="H15" i="35"/>
  <c r="H72" i="35"/>
  <c r="I73" i="35"/>
  <c r="H49" i="35"/>
  <c r="H41" i="35"/>
  <c r="K23" i="35"/>
  <c r="J24" i="35"/>
  <c r="J66" i="35" s="1"/>
  <c r="J77" i="35" s="1"/>
  <c r="K24" i="35"/>
  <c r="H23" i="35"/>
  <c r="I24" i="35"/>
  <c r="I66" i="35" s="1"/>
  <c r="L20" i="34"/>
  <c r="E21" i="34"/>
  <c r="I21" i="34"/>
  <c r="R14" i="34" s="1"/>
  <c r="F21" i="34"/>
  <c r="L12" i="34"/>
  <c r="L18" i="34" s="1"/>
  <c r="K12" i="34"/>
  <c r="K77" i="37" l="1"/>
  <c r="I77" i="35"/>
  <c r="K77" i="35" s="1"/>
  <c r="K66" i="35"/>
  <c r="L21" i="34"/>
  <c r="K18" i="34"/>
  <c r="K21" i="34" s="1"/>
  <c r="I74" i="35" l="1"/>
  <c r="M74" i="35" s="1"/>
  <c r="M77" i="35"/>
  <c r="M76" i="35"/>
  <c r="F4" i="34"/>
  <c r="G15" i="33"/>
  <c r="J72" i="33"/>
  <c r="J73" i="33" s="1"/>
  <c r="I72" i="33"/>
  <c r="G72" i="33"/>
  <c r="K71" i="33"/>
  <c r="M71" i="33" s="1"/>
  <c r="K70" i="33"/>
  <c r="M70" i="33" s="1"/>
  <c r="K69" i="33"/>
  <c r="M69" i="33" s="1"/>
  <c r="J65" i="33"/>
  <c r="I65" i="33"/>
  <c r="G65" i="33"/>
  <c r="K64" i="33"/>
  <c r="M64" i="33" s="1"/>
  <c r="K63" i="33"/>
  <c r="M63" i="33" s="1"/>
  <c r="K62" i="33"/>
  <c r="M62" i="33" s="1"/>
  <c r="K61" i="33"/>
  <c r="M61" i="33" s="1"/>
  <c r="K60" i="33"/>
  <c r="M60" i="33" s="1"/>
  <c r="K59" i="33"/>
  <c r="M59" i="33" s="1"/>
  <c r="J57" i="33"/>
  <c r="I57" i="33"/>
  <c r="G57" i="33"/>
  <c r="K56" i="33"/>
  <c r="M56" i="33" s="1"/>
  <c r="K55" i="33"/>
  <c r="M55" i="33" s="1"/>
  <c r="K54" i="33"/>
  <c r="M54" i="33" s="1"/>
  <c r="M53" i="33"/>
  <c r="K53" i="33"/>
  <c r="K52" i="33"/>
  <c r="M52" i="33" s="1"/>
  <c r="K51" i="33"/>
  <c r="M51" i="33" s="1"/>
  <c r="J49" i="33"/>
  <c r="I49" i="33"/>
  <c r="G49" i="33"/>
  <c r="K48" i="33"/>
  <c r="M48" i="33" s="1"/>
  <c r="K47" i="33"/>
  <c r="M47" i="33" s="1"/>
  <c r="K46" i="33"/>
  <c r="M46" i="33" s="1"/>
  <c r="K45" i="33"/>
  <c r="M45" i="33" s="1"/>
  <c r="K44" i="33"/>
  <c r="M44" i="33" s="1"/>
  <c r="K43" i="33"/>
  <c r="M43" i="33" s="1"/>
  <c r="J41" i="33"/>
  <c r="I41" i="33"/>
  <c r="K41" i="33" s="1"/>
  <c r="G41" i="33"/>
  <c r="H41" i="33" s="1"/>
  <c r="K40" i="33"/>
  <c r="M40" i="33" s="1"/>
  <c r="K39" i="33"/>
  <c r="M39" i="33" s="1"/>
  <c r="K38" i="33"/>
  <c r="M38" i="33" s="1"/>
  <c r="K37" i="33"/>
  <c r="M37" i="33" s="1"/>
  <c r="K36" i="33"/>
  <c r="M36" i="33" s="1"/>
  <c r="K35" i="33"/>
  <c r="M35" i="33" s="1"/>
  <c r="J33" i="33"/>
  <c r="I33" i="33"/>
  <c r="G33" i="33"/>
  <c r="K32" i="33"/>
  <c r="M32" i="33" s="1"/>
  <c r="K31" i="33"/>
  <c r="M31" i="33" s="1"/>
  <c r="K30" i="33"/>
  <c r="M30" i="33" s="1"/>
  <c r="K29" i="33"/>
  <c r="M29" i="33" s="1"/>
  <c r="K28" i="33"/>
  <c r="M28" i="33" s="1"/>
  <c r="K27" i="33"/>
  <c r="M27" i="33" s="1"/>
  <c r="J23" i="33"/>
  <c r="I23" i="33"/>
  <c r="G23" i="33"/>
  <c r="K22" i="33"/>
  <c r="M22" i="33" s="1"/>
  <c r="K21" i="33"/>
  <c r="M21" i="33" s="1"/>
  <c r="K20" i="33"/>
  <c r="M20" i="33" s="1"/>
  <c r="K19" i="33"/>
  <c r="M19" i="33" s="1"/>
  <c r="K18" i="33"/>
  <c r="M18" i="33" s="1"/>
  <c r="K17" i="33"/>
  <c r="J15" i="33"/>
  <c r="I15" i="33"/>
  <c r="K14" i="33"/>
  <c r="M14" i="33" s="1"/>
  <c r="K13" i="33"/>
  <c r="M13" i="33" s="1"/>
  <c r="K12" i="33"/>
  <c r="M12" i="33" s="1"/>
  <c r="K11" i="33"/>
  <c r="K10" i="33"/>
  <c r="K9" i="33"/>
  <c r="K57" i="33" l="1"/>
  <c r="H49" i="33"/>
  <c r="H72" i="33"/>
  <c r="K23" i="33"/>
  <c r="H65" i="33"/>
  <c r="H57" i="33"/>
  <c r="H33" i="33"/>
  <c r="H23" i="33"/>
  <c r="K33" i="33"/>
  <c r="K49" i="33"/>
  <c r="K65" i="33"/>
  <c r="I24" i="33"/>
  <c r="I66" i="33" s="1"/>
  <c r="J24" i="33"/>
  <c r="J66" i="33" s="1"/>
  <c r="H15" i="33"/>
  <c r="M17" i="33"/>
  <c r="M10" i="33"/>
  <c r="M9" i="33"/>
  <c r="M11" i="33"/>
  <c r="K72" i="33"/>
  <c r="K73" i="33" s="1"/>
  <c r="I73" i="33"/>
  <c r="K15" i="33"/>
  <c r="D10" i="34"/>
  <c r="C10" i="34"/>
  <c r="K24" i="33" l="1"/>
  <c r="K66" i="33" s="1"/>
  <c r="N10" i="34"/>
  <c r="P10" i="34"/>
  <c r="O10" i="34"/>
  <c r="M10" i="34"/>
  <c r="D19" i="34"/>
  <c r="N19" i="34" s="1"/>
  <c r="P19" i="34" l="1"/>
  <c r="D20" i="34"/>
  <c r="P20" i="34" l="1"/>
  <c r="N20" i="34"/>
  <c r="C19" i="34"/>
  <c r="M19" i="34" l="1"/>
  <c r="C20" i="34"/>
  <c r="O19" i="34"/>
  <c r="C17" i="34"/>
  <c r="D16" i="34"/>
  <c r="C15" i="34"/>
  <c r="D14" i="34"/>
  <c r="D13" i="34"/>
  <c r="D11" i="34"/>
  <c r="C11" i="34"/>
  <c r="M20" i="34" l="1"/>
  <c r="O20" i="34"/>
  <c r="M17" i="34"/>
  <c r="O17" i="34"/>
  <c r="D17" i="34"/>
  <c r="C16" i="34"/>
  <c r="P16" i="34"/>
  <c r="N16" i="34"/>
  <c r="M15" i="34"/>
  <c r="O15" i="34"/>
  <c r="D15" i="34"/>
  <c r="P14" i="34"/>
  <c r="N14" i="34"/>
  <c r="C14" i="34"/>
  <c r="P13" i="34"/>
  <c r="N13" i="34"/>
  <c r="C13" i="34"/>
  <c r="N11" i="34"/>
  <c r="P11" i="34"/>
  <c r="D12" i="34"/>
  <c r="M11" i="34"/>
  <c r="O11" i="34"/>
  <c r="C12" i="34"/>
  <c r="N17" i="34" l="1"/>
  <c r="P17" i="34"/>
  <c r="M16" i="34"/>
  <c r="O16" i="34"/>
  <c r="P15" i="34"/>
  <c r="N15" i="34"/>
  <c r="O14" i="34"/>
  <c r="M14" i="34"/>
  <c r="M13" i="34"/>
  <c r="O13" i="34"/>
  <c r="D18" i="34"/>
  <c r="D21" i="34" s="1"/>
  <c r="N12" i="34"/>
  <c r="P12" i="34"/>
  <c r="M12" i="34"/>
  <c r="C18" i="34"/>
  <c r="C21" i="34" s="1"/>
  <c r="O12" i="34"/>
  <c r="R16" i="34" l="1"/>
  <c r="L23" i="34"/>
  <c r="N18" i="34"/>
  <c r="P18" i="34"/>
  <c r="O18" i="34"/>
  <c r="M18" i="34"/>
  <c r="K23" i="34" l="1"/>
  <c r="R8" i="34"/>
  <c r="R11" i="34"/>
  <c r="P21" i="34"/>
  <c r="N21" i="34"/>
  <c r="M21" i="34"/>
  <c r="O21" i="34"/>
  <c r="M77" i="33" l="1"/>
  <c r="K77" i="33"/>
  <c r="I74" i="33"/>
  <c r="M74" i="33" s="1"/>
  <c r="M76"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Hiltwine</author>
    <author>VITA Program</author>
  </authors>
  <commentList>
    <comment ref="G8" authorId="0" shapeId="0" xr:uid="{7EA89ECE-25A2-4C6F-91A3-4D20DA45BDCE}">
      <text>
        <r>
          <rPr>
            <b/>
            <sz val="9"/>
            <color indexed="81"/>
            <rFont val="Tahoma"/>
            <family val="2"/>
          </rPr>
          <t xml:space="preserve">HINT: </t>
        </r>
        <r>
          <rPr>
            <sz val="9"/>
            <color indexed="81"/>
            <rFont val="Tahoma"/>
            <family val="2"/>
          </rPr>
          <t xml:space="preserve">Be sure the </t>
        </r>
        <r>
          <rPr>
            <i/>
            <sz val="9"/>
            <color indexed="81"/>
            <rFont val="Tahoma"/>
            <family val="2"/>
          </rPr>
          <t>Total Cost</t>
        </r>
        <r>
          <rPr>
            <sz val="9"/>
            <color indexed="81"/>
            <rFont val="Tahoma"/>
            <family val="2"/>
          </rPr>
          <t xml:space="preserve"> figure matches the detail / calculations provided for each item.</t>
        </r>
      </text>
    </comment>
    <comment ref="F27" authorId="1" shapeId="0" xr:uid="{60F25C34-B7CC-43F3-9AD9-5410E58839F6}">
      <text>
        <r>
          <rPr>
            <b/>
            <sz val="9"/>
            <color indexed="81"/>
            <rFont val="Tahoma"/>
            <family val="2"/>
          </rPr>
          <t>HINT:</t>
        </r>
        <r>
          <rPr>
            <sz val="9"/>
            <color indexed="81"/>
            <rFont val="Tahoma"/>
            <family val="2"/>
          </rPr>
          <t xml:space="preserve"> Include as much information as possible. 
</t>
        </r>
      </text>
    </comment>
    <comment ref="F69" authorId="0" shapeId="0" xr:uid="{71CA9528-EC55-414E-8F94-451FBEA642F2}">
      <text>
        <r>
          <rPr>
            <b/>
            <sz val="9"/>
            <color indexed="81"/>
            <rFont val="Tahoma"/>
            <family val="2"/>
          </rPr>
          <t xml:space="preserve">HINT: </t>
        </r>
        <r>
          <rPr>
            <sz val="9"/>
            <color indexed="81"/>
            <rFont val="Tahoma"/>
            <family val="2"/>
          </rPr>
          <t xml:space="preserve">Dates provided should not exceed the project's projected duration
</t>
        </r>
      </text>
    </comment>
    <comment ref="I77" authorId="1" shapeId="0" xr:uid="{3105F1E4-0E87-403F-8810-B0828D476B8E}">
      <text>
        <r>
          <rPr>
            <b/>
            <sz val="9"/>
            <color indexed="81"/>
            <rFont val="Tahoma"/>
            <family val="2"/>
          </rPr>
          <t xml:space="preserve">HINT: </t>
        </r>
        <r>
          <rPr>
            <sz val="9"/>
            <color indexed="81"/>
            <rFont val="Tahoma"/>
            <family val="2"/>
          </rPr>
          <t>You may request up to $50,000 of FFF funding for your project.</t>
        </r>
      </text>
    </comment>
    <comment ref="J77" authorId="1" shapeId="0" xr:uid="{BE2572CC-7B4A-463B-8A16-90708CAF9C28}">
      <text>
        <r>
          <rPr>
            <b/>
            <sz val="9"/>
            <color indexed="81"/>
            <rFont val="Tahoma"/>
            <family val="2"/>
          </rPr>
          <t xml:space="preserve">HINT: </t>
        </r>
        <r>
          <rPr>
            <sz val="9"/>
            <color indexed="81"/>
            <rFont val="Tahoma"/>
            <family val="2"/>
          </rPr>
          <t xml:space="preserve"> While not required, FFF recognizes and appreciates those applications that present more than the required amount (50% of FFF request) of matching funds.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Hiltwine</author>
    <author>VITA Program</author>
  </authors>
  <commentList>
    <comment ref="G8" authorId="0" shapeId="0" xr:uid="{00000000-0006-0000-0100-000001000000}">
      <text>
        <r>
          <rPr>
            <b/>
            <sz val="9"/>
            <color indexed="81"/>
            <rFont val="Tahoma"/>
            <family val="2"/>
          </rPr>
          <t xml:space="preserve">HINT: </t>
        </r>
        <r>
          <rPr>
            <sz val="9"/>
            <color indexed="81"/>
            <rFont val="Tahoma"/>
            <family val="2"/>
          </rPr>
          <t xml:space="preserve">Be sure the </t>
        </r>
        <r>
          <rPr>
            <i/>
            <sz val="9"/>
            <color indexed="81"/>
            <rFont val="Tahoma"/>
            <family val="2"/>
          </rPr>
          <t>Total Cost</t>
        </r>
        <r>
          <rPr>
            <sz val="9"/>
            <color indexed="81"/>
            <rFont val="Tahoma"/>
            <family val="2"/>
          </rPr>
          <t xml:space="preserve"> figure matches the detail / calculations provided for each item.</t>
        </r>
      </text>
    </comment>
    <comment ref="F27" authorId="1" shapeId="0" xr:uid="{FDA5A1C8-43E1-46EC-A516-160A283009B4}">
      <text>
        <r>
          <rPr>
            <b/>
            <sz val="9"/>
            <color indexed="81"/>
            <rFont val="Tahoma"/>
            <family val="2"/>
          </rPr>
          <t>HINT:</t>
        </r>
        <r>
          <rPr>
            <sz val="9"/>
            <color indexed="81"/>
            <rFont val="Tahoma"/>
            <family val="2"/>
          </rPr>
          <t xml:space="preserve"> Include as much information as possible. 
</t>
        </r>
      </text>
    </comment>
    <comment ref="F69" authorId="0" shapeId="0" xr:uid="{00000000-0006-0000-0100-000002000000}">
      <text>
        <r>
          <rPr>
            <b/>
            <sz val="9"/>
            <color indexed="81"/>
            <rFont val="Tahoma"/>
            <family val="2"/>
          </rPr>
          <t xml:space="preserve">HINT: </t>
        </r>
        <r>
          <rPr>
            <sz val="9"/>
            <color indexed="81"/>
            <rFont val="Tahoma"/>
            <family val="2"/>
          </rPr>
          <t xml:space="preserve">Dates provided should not exceed the project's projected duration
</t>
        </r>
      </text>
    </comment>
    <comment ref="I77" authorId="1" shapeId="0" xr:uid="{F70CBA5F-02DC-439E-9895-727D4C01CF98}">
      <text>
        <r>
          <rPr>
            <b/>
            <sz val="9"/>
            <color indexed="81"/>
            <rFont val="Tahoma"/>
            <family val="2"/>
          </rPr>
          <t xml:space="preserve">HINT: </t>
        </r>
        <r>
          <rPr>
            <sz val="9"/>
            <color indexed="81"/>
            <rFont val="Tahoma"/>
            <family val="2"/>
          </rPr>
          <t>You may request up to $75,000 of CCF funding for your project.  If it makes sense to request the full amount, note additional points are not given for coming in under budget.</t>
        </r>
        <r>
          <rPr>
            <b/>
            <sz val="9"/>
            <color indexed="81"/>
            <rFont val="Tahoma"/>
            <family val="2"/>
          </rPr>
          <t xml:space="preserve"> </t>
        </r>
      </text>
    </comment>
    <comment ref="J77" authorId="1" shapeId="0" xr:uid="{ED0A7569-9A07-409B-9759-DA330EB9333B}">
      <text>
        <r>
          <rPr>
            <b/>
            <sz val="9"/>
            <color indexed="81"/>
            <rFont val="Tahoma"/>
            <family val="2"/>
          </rPr>
          <t xml:space="preserve">HINT: </t>
        </r>
        <r>
          <rPr>
            <sz val="9"/>
            <color indexed="81"/>
            <rFont val="Tahoma"/>
            <family val="2"/>
          </rPr>
          <t xml:space="preserve"> As noted above, while not required, CCF recognizes and appreciates those applications that present more than the required amount of matching funds. 
</t>
        </r>
      </text>
    </comment>
  </commentList>
</comments>
</file>

<file path=xl/sharedStrings.xml><?xml version="1.0" encoding="utf-8"?>
<sst xmlns="http://schemas.openxmlformats.org/spreadsheetml/2006/main" count="346" uniqueCount="145">
  <si>
    <t>CATEGORY</t>
  </si>
  <si>
    <t>Labor</t>
  </si>
  <si>
    <t>Materials and Supplies</t>
  </si>
  <si>
    <t>Equipment</t>
  </si>
  <si>
    <t>Travel</t>
  </si>
  <si>
    <t>Other Direct Costs</t>
  </si>
  <si>
    <t>MATCHING FUNDS</t>
  </si>
  <si>
    <t>MATCH</t>
  </si>
  <si>
    <t>Organization Name:</t>
  </si>
  <si>
    <t>CCF Reference #:</t>
  </si>
  <si>
    <t>CCF REQUEST</t>
  </si>
  <si>
    <t>Total Cost</t>
  </si>
  <si>
    <t>TRAVEL</t>
  </si>
  <si>
    <t>MATERIALS AND SUPPLIES</t>
  </si>
  <si>
    <t>EQUIPMENT</t>
  </si>
  <si>
    <t>TOTAL LABOR</t>
  </si>
  <si>
    <t>TOTAL FRINGE</t>
  </si>
  <si>
    <t>TOTAL TRAVEL</t>
  </si>
  <si>
    <t>TOTAL PERSONNEL</t>
  </si>
  <si>
    <t>TOTAL CONSULTANTS AND SUBCONTRACTORS</t>
  </si>
  <si>
    <t>TOTAL MATERIALS AND SUPPLIES</t>
  </si>
  <si>
    <t>TOTAL EQUIPMENT</t>
  </si>
  <si>
    <t>TOTAL OTHER DIRECT COSTS</t>
  </si>
  <si>
    <t xml:space="preserve">TOTAL INDIRECT COSTS </t>
  </si>
  <si>
    <t>TOTAL</t>
  </si>
  <si>
    <t>CCF REQ / TOTAL</t>
  </si>
  <si>
    <t>Indirect Costs</t>
  </si>
  <si>
    <t>BUDGETED AMOUNT</t>
  </si>
  <si>
    <r>
      <t xml:space="preserve">FINAL REPORT
(PERIOD </t>
    </r>
    <r>
      <rPr>
        <b/>
        <sz val="11"/>
        <color rgb="FFFF0000"/>
        <rFont val="Calibri"/>
        <family val="2"/>
        <scheme val="minor"/>
      </rPr>
      <t>2</t>
    </r>
    <r>
      <rPr>
        <b/>
        <sz val="11"/>
        <rFont val="Calibri"/>
        <family val="2"/>
        <scheme val="minor"/>
      </rPr>
      <t>)</t>
    </r>
  </si>
  <si>
    <t>CUMULATIVE PROJECT EXPENSES TO DATE</t>
  </si>
  <si>
    <t>$ UNDER (OVER) BUDGET</t>
  </si>
  <si>
    <t>% UNDER (OVER) BUDGET</t>
  </si>
  <si>
    <t>MATCH EXPENSES</t>
  </si>
  <si>
    <t>Fringe</t>
  </si>
  <si>
    <t>Consultants / Subcontractors</t>
  </si>
  <si>
    <r>
      <t xml:space="preserve">PROGRESS REPORT 
(PERIOD </t>
    </r>
    <r>
      <rPr>
        <b/>
        <sz val="11"/>
        <color rgb="FFFF0000"/>
        <rFont val="Calibri"/>
        <family val="2"/>
        <scheme val="minor"/>
      </rPr>
      <t>1</t>
    </r>
    <r>
      <rPr>
        <b/>
        <sz val="11"/>
        <rFont val="Calibri"/>
        <family val="2"/>
        <scheme val="minor"/>
      </rPr>
      <t>)</t>
    </r>
  </si>
  <si>
    <t>CCF EXPENSES</t>
  </si>
  <si>
    <t>Total for Personnel</t>
  </si>
  <si>
    <t>PLANNED</t>
  </si>
  <si>
    <t>ACTUAL</t>
  </si>
  <si>
    <t>OTHER DIRECT COSTS</t>
  </si>
  <si>
    <t xml:space="preserve">TOTAL DIRECT COSTS </t>
  </si>
  <si>
    <t>TOTAL
CCF REQUEST</t>
  </si>
  <si>
    <t>TOTAL 
MATCHING FUNDS</t>
  </si>
  <si>
    <t>PROJECT BUDGET</t>
  </si>
  <si>
    <t>CCF Request + Matching Funds</t>
  </si>
  <si>
    <t>TOTAL PROJECT  BUDGET</t>
  </si>
  <si>
    <t>Total Direct Costs</t>
  </si>
  <si>
    <t>Acme Inc.</t>
  </si>
  <si>
    <t>Joe Smith / Data Scientist, 400 hours at $75/hour</t>
  </si>
  <si>
    <t>Mary Jones / Analyst, 60% of $50k annual salary</t>
  </si>
  <si>
    <t>Sue Brown / Programmer, 200 hours @ $50/hour</t>
  </si>
  <si>
    <t>Best Testers has quoted $7,000 to Acme to conduct all testing</t>
  </si>
  <si>
    <t>General testing supplies ($150 per unit x 200 units)</t>
  </si>
  <si>
    <t>Specialized test kits ($796 for 75)</t>
  </si>
  <si>
    <t>Commonwealth Commercialization Fund (CCF)
Application Baseline Budget</t>
  </si>
  <si>
    <t>APPLICANT-PROVIDED MATCH</t>
  </si>
  <si>
    <r>
      <t>AS % OF TOTAL CCF REQUEST</t>
    </r>
    <r>
      <rPr>
        <sz val="10"/>
        <color theme="0"/>
        <rFont val="Calibri"/>
        <family val="2"/>
      </rPr>
      <t xml:space="preserve"> </t>
    </r>
  </si>
  <si>
    <t>TOTAL INDIRECT COSTS</t>
  </si>
  <si>
    <t>Purpose of travel / destination / duration / how cost was reached (include calculations)</t>
  </si>
  <si>
    <t>Name / position / % FTE / salary</t>
  </si>
  <si>
    <t>Fringe benefits rate and component(s) of rate for each person named above, as appropriate</t>
  </si>
  <si>
    <t>Name and role / time on Project / rate of pay / materials or other costs</t>
  </si>
  <si>
    <t>Item / purpose / unit cost / quantity</t>
  </si>
  <si>
    <t>Item / purpose / quantity / planned or potential vendor / justification for purchasing new or used equipment (as opposed to leasing or using at another organization)</t>
  </si>
  <si>
    <t>Negotiated rate or other justification</t>
  </si>
  <si>
    <r>
      <t xml:space="preserve">INDIRECT COSTS
</t>
    </r>
    <r>
      <rPr>
        <i/>
        <sz val="10"/>
        <rFont val="Calibri"/>
        <family val="2"/>
      </rPr>
      <t xml:space="preserve">
Total IDC request not to exceed 30% of total CCF request</t>
    </r>
  </si>
  <si>
    <r>
      <t>Item</t>
    </r>
    <r>
      <rPr>
        <b/>
        <i/>
        <sz val="10"/>
        <color rgb="FFFF0000"/>
        <rFont val="Calibri"/>
        <family val="2"/>
      </rPr>
      <t xml:space="preserve"> </t>
    </r>
    <r>
      <rPr>
        <b/>
        <i/>
        <sz val="10"/>
        <rFont val="Calibri"/>
        <family val="2"/>
      </rPr>
      <t>/ purpose / how cost was reached</t>
    </r>
  </si>
  <si>
    <t>(to be filled in by CCF team once application is received)</t>
  </si>
  <si>
    <t>Other customer discovery efforts; market research efforts ($1000 app and market data access)</t>
  </si>
  <si>
    <t>(1) Mobile unit for working on large projects (units not available used or for lease or elsewhere with capabilities needed); Acme Supplies</t>
  </si>
  <si>
    <t>Component fabrication (100 hours @ $50/hour +$3k materials)</t>
  </si>
  <si>
    <t>Local travel to meet prospects (mileage: 1000 miles @ .38/mile)</t>
  </si>
  <si>
    <t>Mary Jones - insurance (calculated at 5% of $30,000 CCF effort)</t>
  </si>
  <si>
    <r>
      <t xml:space="preserve">PROGRESS REPORT 
(PERIOD </t>
    </r>
    <r>
      <rPr>
        <b/>
        <sz val="10"/>
        <color rgb="FFFF0000"/>
        <rFont val="Calibri"/>
        <family val="2"/>
        <scheme val="minor"/>
      </rPr>
      <t>1b</t>
    </r>
    <r>
      <rPr>
        <b/>
        <sz val="11"/>
        <rFont val="Calibri"/>
        <family val="2"/>
        <scheme val="minor"/>
      </rPr>
      <t>)</t>
    </r>
  </si>
  <si>
    <t>Total Indirect Costs</t>
  </si>
  <si>
    <t>PROJECT TOTAL</t>
  </si>
  <si>
    <t>Joe Smith - insurance (calculated at 5% of $30,000 CCF effort)</t>
  </si>
  <si>
    <t>Sue Brown - insurance (calculated at 5% of $10,000 CCF effort)</t>
  </si>
  <si>
    <t>Name and role / time on project / rate of pay / materials or other costs</t>
  </si>
  <si>
    <t>Ashlyn Wells / Co-Founder and CEO, 450 hours @ $60/hour (waived salary)</t>
  </si>
  <si>
    <t xml:space="preserve">Mary Brooks / Co-Founder and CTO, 375 hours @ $60/hour (waived salary) </t>
  </si>
  <si>
    <t>FRINGE BENEFITS</t>
  </si>
  <si>
    <t xml:space="preserve">Mary Brooks - insurance (calculated at 5% of $22,500 CCF effort) </t>
  </si>
  <si>
    <t xml:space="preserve">Ashlyn Wells - insurance (calculated at 5% of $27,000 CCF effort) </t>
  </si>
  <si>
    <r>
      <t xml:space="preserve">EMPLOYEE LABOR
</t>
    </r>
    <r>
      <rPr>
        <b/>
        <i/>
        <sz val="10"/>
        <rFont val="Calibri"/>
        <family val="2"/>
      </rPr>
      <t>(includes full-time, part-time, and temporary employees)</t>
    </r>
  </si>
  <si>
    <r>
      <t xml:space="preserve">CONSULTANTS AND SUBCONTRACTORS
</t>
    </r>
    <r>
      <rPr>
        <b/>
        <i/>
        <sz val="10"/>
        <rFont val="Calibri"/>
        <family val="2"/>
      </rPr>
      <t>(includes contrated and 1099 workers)</t>
    </r>
  </si>
  <si>
    <t>Office rent and utilities, 12 months @ $950/month</t>
  </si>
  <si>
    <t>Laptop / 1 for Mary Jones / Data and Analysis / Apple Mac Book Pro / new purchase isn't much more than used</t>
  </si>
  <si>
    <t xml:space="preserve">Andy Roth / Developer, 125 hours @ $75/hour </t>
  </si>
  <si>
    <r>
      <rPr>
        <b/>
        <u/>
        <sz val="10.5"/>
        <color rgb="FF0F6CB6"/>
        <rFont val="Calibri"/>
        <family val="2"/>
      </rPr>
      <t>Instructions</t>
    </r>
    <r>
      <rPr>
        <b/>
        <sz val="10.5"/>
        <color rgb="FF0F6CB6"/>
        <rFont val="Calibri"/>
        <family val="2"/>
      </rPr>
      <t>:</t>
    </r>
    <r>
      <rPr>
        <sz val="10.5"/>
        <color rgb="FF0F6CB6"/>
        <rFont val="Calibri"/>
        <family val="2"/>
      </rPr>
      <t xml:space="preserve">
1. Enter your organization name in the corresponding cell. 
2. Provide costs and details for each category, allocating costs to '</t>
    </r>
    <r>
      <rPr>
        <i/>
        <sz val="10.5"/>
        <color rgb="FF0F6CB6"/>
        <rFont val="Calibri"/>
        <family val="2"/>
      </rPr>
      <t>CCF Request</t>
    </r>
    <r>
      <rPr>
        <sz val="10.5"/>
        <color rgb="FF0F6CB6"/>
        <rFont val="Calibri"/>
        <family val="2"/>
      </rPr>
      <t>' (column I) and/or '</t>
    </r>
    <r>
      <rPr>
        <i/>
        <sz val="10.5"/>
        <color rgb="FF0F6CB6"/>
        <rFont val="Calibri"/>
        <family val="2"/>
      </rPr>
      <t>Matching Funds</t>
    </r>
    <r>
      <rPr>
        <sz val="10.5"/>
        <color rgb="FF0F6CB6"/>
        <rFont val="Calibri"/>
        <family val="2"/>
      </rPr>
      <t>' (Column J). Data is to be entered into white cells by typing directly or pasting from another document; shaded fields are headings or formula-driven and are locked. Then, allocate the '</t>
    </r>
    <r>
      <rPr>
        <i/>
        <sz val="10.5"/>
        <color rgb="FF0F6CB6"/>
        <rFont val="Calibri"/>
        <family val="2"/>
      </rPr>
      <t>Total Cost</t>
    </r>
    <r>
      <rPr>
        <sz val="10.5"/>
        <color rgb="FF0F6CB6"/>
        <rFont val="Calibri"/>
        <family val="2"/>
      </rPr>
      <t>' for each item to '</t>
    </r>
    <r>
      <rPr>
        <i/>
        <sz val="10.5"/>
        <color rgb="FF0F6CB6"/>
        <rFont val="Calibri"/>
        <family val="2"/>
      </rPr>
      <t>CCF Request</t>
    </r>
    <r>
      <rPr>
        <sz val="10.5"/>
        <color rgb="FF0F6CB6"/>
        <rFont val="Calibri"/>
        <family val="2"/>
      </rPr>
      <t>' and/or '</t>
    </r>
    <r>
      <rPr>
        <i/>
        <sz val="10.5"/>
        <color rgb="FF0F6CB6"/>
        <rFont val="Calibri"/>
        <family val="2"/>
      </rPr>
      <t>Matching Funds</t>
    </r>
    <r>
      <rPr>
        <sz val="10.5"/>
        <color rgb="FF0F6CB6"/>
        <rFont val="Calibri"/>
        <family val="2"/>
      </rPr>
      <t>' so that '</t>
    </r>
    <r>
      <rPr>
        <i/>
        <sz val="10.5"/>
        <color rgb="FF0F6CB6"/>
        <rFont val="Calibri"/>
        <family val="2"/>
      </rPr>
      <t>Total Cost</t>
    </r>
    <r>
      <rPr>
        <sz val="10.5"/>
        <color rgb="FF0F6CB6"/>
        <rFont val="Calibri"/>
        <family val="2"/>
      </rPr>
      <t>' equals '</t>
    </r>
    <r>
      <rPr>
        <i/>
        <sz val="10.5"/>
        <color rgb="FF0F6CB6"/>
        <rFont val="Calibri"/>
        <family val="2"/>
      </rPr>
      <t>CCF Request + Matching Funds</t>
    </r>
    <r>
      <rPr>
        <sz val="10.5"/>
        <color rgb="FF0F6CB6"/>
        <rFont val="Calibri"/>
        <family val="2"/>
      </rPr>
      <t xml:space="preserve">'. </t>
    </r>
    <r>
      <rPr>
        <i/>
        <u/>
        <sz val="10.5"/>
        <color rgb="FF0F6CB6"/>
        <rFont val="Calibri"/>
        <family val="2"/>
      </rPr>
      <t>Please note</t>
    </r>
    <r>
      <rPr>
        <i/>
        <sz val="10.5"/>
        <color rgb="FF0F6CB6"/>
        <rFont val="Calibri"/>
        <family val="2"/>
      </rPr>
      <t xml:space="preserve">: waived salary for founder(s) or other project contributors may be captured in Column J, 'Matching Funds'. Additionally, 'Matching Funds' (provided by non-CoV sources) must equal or exceed your CCF request. While not required, CCF recognizes and appreciates those applications which present more than the required amount of matching funds. </t>
    </r>
    <r>
      <rPr>
        <sz val="10.5"/>
        <color rgb="FF0F6CB6"/>
        <rFont val="Calibri"/>
        <family val="2"/>
      </rPr>
      <t xml:space="preserve">
3. Verify that the figures entered into this budget correspond with your application. Indirect costs are capped at 30% and based on the '</t>
    </r>
    <r>
      <rPr>
        <i/>
        <sz val="10.5"/>
        <color rgb="FF0F6CB6"/>
        <rFont val="Calibri"/>
        <family val="2"/>
      </rPr>
      <t>Total CCF Request</t>
    </r>
    <r>
      <rPr>
        <sz val="10.5"/>
        <color rgb="FF0F6CB6"/>
        <rFont val="Calibri"/>
        <family val="2"/>
      </rPr>
      <t xml:space="preserve">' amount. </t>
    </r>
    <r>
      <rPr>
        <strike/>
        <sz val="10.5"/>
        <color rgb="FF0F6CB6"/>
        <rFont val="Calibri"/>
        <family val="2"/>
      </rPr>
      <t xml:space="preserve">
</t>
    </r>
    <r>
      <rPr>
        <sz val="10.5"/>
        <color rgb="FF0F6CB6"/>
        <rFont val="Calibri"/>
        <family val="2"/>
      </rPr>
      <t xml:space="preserve">
When complete, save the budget template as an Excel file. To incude the budget with your application, upload the Excel file in the "Budget" field in your online form.</t>
    </r>
  </si>
  <si>
    <t>Sr. Exec to attend Data Analytics Conference to prospect partners (conference occurring [MONTH/YEAR] in [CITY/STATE]; travel by train est. $125, hotel est. $375, and meals $145)</t>
  </si>
  <si>
    <t>Fairfax Founders Fund (FFF)
Application Baseline Budget</t>
  </si>
  <si>
    <r>
      <t xml:space="preserve">EMPLOYEE LABOR
</t>
    </r>
    <r>
      <rPr>
        <b/>
        <i/>
        <sz val="10"/>
        <rFont val="Arial"/>
        <family val="2"/>
      </rPr>
      <t>(includes full-time, part-time, and temporary employees)</t>
    </r>
  </si>
  <si>
    <r>
      <t xml:space="preserve">CONSULTANTS AND SUBCONTRACTORS
</t>
    </r>
    <r>
      <rPr>
        <b/>
        <i/>
        <sz val="10"/>
        <rFont val="Arial"/>
        <family val="2"/>
      </rPr>
      <t>(includes contrated and 1099 workers)</t>
    </r>
  </si>
  <si>
    <r>
      <t>Item</t>
    </r>
    <r>
      <rPr>
        <b/>
        <i/>
        <sz val="10"/>
        <color rgb="FFFF0000"/>
        <rFont val="Arial"/>
        <family val="2"/>
      </rPr>
      <t xml:space="preserve"> </t>
    </r>
    <r>
      <rPr>
        <b/>
        <i/>
        <sz val="10"/>
        <rFont val="Arial"/>
        <family val="2"/>
      </rPr>
      <t>/ purpose / how cost was reached</t>
    </r>
  </si>
  <si>
    <t>FFF Reference #:</t>
  </si>
  <si>
    <t>(to be filled in by administrators once application is received)</t>
  </si>
  <si>
    <t>FFF REQUEST</t>
  </si>
  <si>
    <t>FFF Request + Matching Funds</t>
  </si>
  <si>
    <t>TOTAL
FFF REQUEST</t>
  </si>
  <si>
    <r>
      <t>AS % OF TOTAL FFF REQUEST</t>
    </r>
    <r>
      <rPr>
        <sz val="10"/>
        <color theme="0"/>
        <rFont val="Arial"/>
        <family val="2"/>
      </rPr>
      <t xml:space="preserve"> </t>
    </r>
  </si>
  <si>
    <r>
      <t xml:space="preserve">INDIRECT COSTS
</t>
    </r>
    <r>
      <rPr>
        <i/>
        <sz val="10"/>
        <rFont val="Arial"/>
        <family val="2"/>
      </rPr>
      <t xml:space="preserve">
Total IDC request not to exceed 20% of total FFF request</t>
    </r>
  </si>
  <si>
    <t>Sue Brown / Co-Founder and CEO, 450 hours @ $60/hour (waived salary)</t>
  </si>
  <si>
    <t>Sue Brown to attend Industry Conference to prospect partners (conference occurring [MONTH/YEAR] in [CITY/STATE]; travel by train est. $125, hotel est. $375, and meals $145)</t>
  </si>
  <si>
    <t>Laptop / 1 for Joe Smith / Data and Analysis / Apple Mac Book Pro / new purchase isn't much more than used</t>
  </si>
  <si>
    <t>Component fabrication (60 hours @ $50/hour +$3k materials)</t>
  </si>
  <si>
    <t>Best Testers has quoted $5,500 to Acme to conduct all testing</t>
  </si>
  <si>
    <t xml:space="preserve">Sue Brown - insurance (calculated at 5% of $27,000 FFF effort) </t>
  </si>
  <si>
    <t>Joe Smith - insurance (calculated at 5% of $30,000 FFF effort)</t>
  </si>
  <si>
    <t>12-month software license</t>
  </si>
  <si>
    <t>Office rent, 12 months @ $625/month</t>
  </si>
  <si>
    <t>(1) Mobile unit for working on large projects (units not available used or for lease or elsewhere with capabilities needed); supplier: Best Supplies</t>
  </si>
  <si>
    <t>Specialized test kits ($796 for 50)</t>
  </si>
  <si>
    <t>General testing supplies ($95 per unit x 50 units)</t>
  </si>
  <si>
    <t>FFF</t>
  </si>
  <si>
    <t>FFF EXPENSES</t>
  </si>
  <si>
    <t>Fairfax Founders Fund (FFF)
Progress and Final Report Budget</t>
  </si>
  <si>
    <r>
      <rPr>
        <b/>
        <u/>
        <sz val="11"/>
        <color rgb="FF7030A0"/>
        <rFont val="Arial"/>
        <family val="2"/>
      </rPr>
      <t>Instructions</t>
    </r>
    <r>
      <rPr>
        <b/>
        <sz val="11"/>
        <color rgb="FF7030A0"/>
        <rFont val="Arial"/>
        <family val="2"/>
      </rPr>
      <t xml:space="preserve">:
</t>
    </r>
    <r>
      <rPr>
        <sz val="11"/>
        <color rgb="FF7030A0"/>
        <rFont val="Arial"/>
        <family val="2"/>
      </rPr>
      <t xml:space="preserve">
1. Enter your organization name in the corresponding cell.
2. Provide costs and details for each category, allocating costs to '</t>
    </r>
    <r>
      <rPr>
        <i/>
        <sz val="11"/>
        <color rgb="FF7030A0"/>
        <rFont val="Arial"/>
        <family val="2"/>
      </rPr>
      <t>FFF Request</t>
    </r>
    <r>
      <rPr>
        <sz val="11"/>
        <color rgb="FF7030A0"/>
        <rFont val="Arial"/>
        <family val="2"/>
      </rPr>
      <t>' (column I) and/or '</t>
    </r>
    <r>
      <rPr>
        <i/>
        <sz val="11"/>
        <color rgb="FF7030A0"/>
        <rFont val="Arial"/>
        <family val="2"/>
      </rPr>
      <t>Matching Funds</t>
    </r>
    <r>
      <rPr>
        <sz val="11"/>
        <color rgb="FF7030A0"/>
        <rFont val="Arial"/>
        <family val="2"/>
      </rPr>
      <t>' (Column J). Data is to be entered into white cells by typing directly or pasting from another document; shaded fields are headings or formula-driven and are locked. Then, allocate the '</t>
    </r>
    <r>
      <rPr>
        <i/>
        <sz val="11"/>
        <color rgb="FF7030A0"/>
        <rFont val="Arial"/>
        <family val="2"/>
      </rPr>
      <t>Total Cost</t>
    </r>
    <r>
      <rPr>
        <sz val="11"/>
        <color rgb="FF7030A0"/>
        <rFont val="Arial"/>
        <family val="2"/>
      </rPr>
      <t>' for each item to '</t>
    </r>
    <r>
      <rPr>
        <i/>
        <sz val="11"/>
        <color rgb="FF7030A0"/>
        <rFont val="Arial"/>
        <family val="2"/>
      </rPr>
      <t>CCF Request</t>
    </r>
    <r>
      <rPr>
        <sz val="11"/>
        <color rgb="FF7030A0"/>
        <rFont val="Arial"/>
        <family val="2"/>
      </rPr>
      <t>' and/or '</t>
    </r>
    <r>
      <rPr>
        <i/>
        <sz val="11"/>
        <color rgb="FF7030A0"/>
        <rFont val="Arial"/>
        <family val="2"/>
      </rPr>
      <t>Matching Funds</t>
    </r>
    <r>
      <rPr>
        <sz val="11"/>
        <color rgb="FF7030A0"/>
        <rFont val="Arial"/>
        <family val="2"/>
      </rPr>
      <t>' so that '</t>
    </r>
    <r>
      <rPr>
        <i/>
        <sz val="11"/>
        <color rgb="FF7030A0"/>
        <rFont val="Arial"/>
        <family val="2"/>
      </rPr>
      <t>Total Cost</t>
    </r>
    <r>
      <rPr>
        <sz val="11"/>
        <color rgb="FF7030A0"/>
        <rFont val="Arial"/>
        <family val="2"/>
      </rPr>
      <t>' equals '</t>
    </r>
    <r>
      <rPr>
        <i/>
        <sz val="11"/>
        <color rgb="FF7030A0"/>
        <rFont val="Arial"/>
        <family val="2"/>
      </rPr>
      <t>FFF Request + Matching Funds</t>
    </r>
    <r>
      <rPr>
        <sz val="11"/>
        <color rgb="FF7030A0"/>
        <rFont val="Arial"/>
        <family val="2"/>
      </rPr>
      <t xml:space="preserve">'. 
</t>
    </r>
    <r>
      <rPr>
        <b/>
        <sz val="11"/>
        <color rgb="FF7030A0"/>
        <rFont val="Arial"/>
        <family val="2"/>
      </rPr>
      <t xml:space="preserve">Dollar-for-dollar matches for any given FFF request are not required; you may request FFF funds or provide matching funds in any category and for any amount provided that the total applicant-provided match (cell J77) equals at least 50% (or more) of the total FFF request (cell I77). 
</t>
    </r>
    <r>
      <rPr>
        <sz val="11"/>
        <color rgb="FF7030A0"/>
        <rFont val="Arial"/>
        <family val="2"/>
      </rPr>
      <t xml:space="preserve">
3. Verify that the figures entered into this budget correspond with your application. Indirect costs are capped at 20% and based on the '</t>
    </r>
    <r>
      <rPr>
        <i/>
        <sz val="11"/>
        <color rgb="FF7030A0"/>
        <rFont val="Arial"/>
        <family val="2"/>
      </rPr>
      <t>Total FFF Request</t>
    </r>
    <r>
      <rPr>
        <sz val="11"/>
        <color rgb="FF7030A0"/>
        <rFont val="Arial"/>
        <family val="2"/>
      </rPr>
      <t xml:space="preserve">' amount. </t>
    </r>
    <r>
      <rPr>
        <strike/>
        <sz val="11"/>
        <color rgb="FF7030A0"/>
        <rFont val="Arial"/>
        <family val="2"/>
      </rPr>
      <t xml:space="preserve">
</t>
    </r>
    <r>
      <rPr>
        <sz val="11"/>
        <color rgb="FF7030A0"/>
        <rFont val="Arial"/>
        <family val="2"/>
      </rPr>
      <t xml:space="preserve">
</t>
    </r>
    <r>
      <rPr>
        <b/>
        <sz val="11"/>
        <color rgb="FF7030A0"/>
        <rFont val="Arial"/>
        <family val="2"/>
      </rPr>
      <t>When complete, save the budget template as an Excel file. To incude the budget with your application, upload the Excel file in the "Budget" field in your online form.</t>
    </r>
  </si>
  <si>
    <r>
      <t xml:space="preserve">ENSURE </t>
    </r>
    <r>
      <rPr>
        <i/>
        <sz val="12"/>
        <color rgb="FF7030A0"/>
        <rFont val="Arial"/>
        <family val="2"/>
      </rPr>
      <t>'TOTAL FFF REQUEST'</t>
    </r>
    <r>
      <rPr>
        <b/>
        <i/>
        <sz val="12"/>
        <color theme="1"/>
        <rFont val="Arial"/>
        <family val="2"/>
      </rPr>
      <t xml:space="preserve"> AND </t>
    </r>
    <r>
      <rPr>
        <i/>
        <sz val="12"/>
        <color rgb="FF7030A0"/>
        <rFont val="Arial"/>
        <family val="2"/>
      </rPr>
      <t>'TOTAL MATCHING FUNDS'</t>
    </r>
    <r>
      <rPr>
        <i/>
        <sz val="12"/>
        <color theme="1"/>
        <rFont val="Arial"/>
        <family val="2"/>
      </rPr>
      <t xml:space="preserve"> </t>
    </r>
    <r>
      <rPr>
        <b/>
        <i/>
        <sz val="12"/>
        <color theme="1"/>
        <rFont val="Arial"/>
        <family val="2"/>
      </rPr>
      <t>REFLECTED HERE 
ALIGN WITH FIGURES PROVIDED IN YOUR ONLINE APPLICATION</t>
    </r>
  </si>
  <si>
    <r>
      <t xml:space="preserve">ENSURE </t>
    </r>
    <r>
      <rPr>
        <i/>
        <sz val="12"/>
        <color rgb="FF7030A0"/>
        <rFont val="Arial"/>
        <family val="2"/>
      </rPr>
      <t>'TOTAL FFF REQUEST'</t>
    </r>
    <r>
      <rPr>
        <b/>
        <i/>
        <sz val="12"/>
        <color theme="1"/>
        <rFont val="Arial"/>
        <family val="2"/>
      </rPr>
      <t xml:space="preserve"> AND </t>
    </r>
    <r>
      <rPr>
        <i/>
        <sz val="12"/>
        <color theme="5" tint="-0.249977111117893"/>
        <rFont val="Arial"/>
        <family val="2"/>
      </rPr>
      <t>'</t>
    </r>
    <r>
      <rPr>
        <i/>
        <sz val="12"/>
        <color rgb="FF7030A0"/>
        <rFont val="Arial"/>
        <family val="2"/>
      </rPr>
      <t>TOTAL MATCHING FUNDS'</t>
    </r>
    <r>
      <rPr>
        <i/>
        <sz val="12"/>
        <color theme="1"/>
        <rFont val="Arial"/>
        <family val="2"/>
      </rPr>
      <t xml:space="preserve"> </t>
    </r>
    <r>
      <rPr>
        <b/>
        <i/>
        <sz val="12"/>
        <color theme="1"/>
        <rFont val="Arial"/>
        <family val="2"/>
      </rPr>
      <t>REFLECTED HERE 
ALIGN WITH FIGURES PROVIDED IN YOUR ONLINE APPLICATION</t>
    </r>
  </si>
  <si>
    <r>
      <rPr>
        <b/>
        <i/>
        <sz val="11"/>
        <color rgb="FFFF0000"/>
        <rFont val="Arial"/>
        <family val="2"/>
      </rPr>
      <t>~ THIS BUDGET WILL BE USED FOR BOTH YOUR PROGRESS AND FINAL REPORT SUBMISSIONS ~</t>
    </r>
    <r>
      <rPr>
        <b/>
        <sz val="11"/>
        <color rgb="FF0F6CB6"/>
        <rFont val="Arial"/>
        <family val="2"/>
      </rPr>
      <t xml:space="preserve">
</t>
    </r>
    <r>
      <rPr>
        <b/>
        <u/>
        <sz val="11"/>
        <color rgb="FF7030A0"/>
        <rFont val="Arial"/>
        <family val="2"/>
      </rPr>
      <t>Instructions</t>
    </r>
    <r>
      <rPr>
        <b/>
        <sz val="11"/>
        <color rgb="FF7030A0"/>
        <rFont val="Arial"/>
        <family val="2"/>
      </rPr>
      <t>:</t>
    </r>
    <r>
      <rPr>
        <sz val="11"/>
        <color rgb="FF7030A0"/>
        <rFont val="Arial"/>
        <family val="2"/>
      </rPr>
      <t xml:space="preserve">
</t>
    </r>
    <r>
      <rPr>
        <i/>
        <sz val="11"/>
        <color rgb="FF7030A0"/>
        <rFont val="Arial"/>
        <family val="2"/>
      </rPr>
      <t xml:space="preserve">Columns K and beyond (the light orange columns) will calculate automatically; these cells are locked and cannot be modified. </t>
    </r>
    <r>
      <rPr>
        <i/>
        <sz val="11"/>
        <color rgb="FF0F6CB6"/>
        <rFont val="Arial"/>
        <family val="2"/>
      </rPr>
      <t xml:space="preserve">
</t>
    </r>
    <r>
      <rPr>
        <sz val="11"/>
        <color rgb="FF0F6CB6"/>
        <rFont val="Arial"/>
        <family val="2"/>
      </rPr>
      <t xml:space="preserve">
</t>
    </r>
    <r>
      <rPr>
        <b/>
        <sz val="11"/>
        <color rgb="FF7030A0"/>
        <rFont val="Arial"/>
        <family val="2"/>
      </rPr>
      <t>FOR PROGRESS REPORTS (PERIODS</t>
    </r>
    <r>
      <rPr>
        <b/>
        <sz val="11"/>
        <color rgb="FF0F6CB6"/>
        <rFont val="Arial"/>
        <family val="2"/>
      </rPr>
      <t xml:space="preserve"> </t>
    </r>
    <r>
      <rPr>
        <b/>
        <sz val="11"/>
        <color rgb="FFFF0000"/>
        <rFont val="Arial"/>
        <family val="2"/>
      </rPr>
      <t>1</t>
    </r>
    <r>
      <rPr>
        <b/>
        <sz val="11"/>
        <color rgb="FF0F6CB6"/>
        <rFont val="Arial"/>
        <family val="2"/>
      </rPr>
      <t xml:space="preserve"> </t>
    </r>
    <r>
      <rPr>
        <b/>
        <sz val="11"/>
        <color rgb="FF7030A0"/>
        <rFont val="Arial"/>
        <family val="2"/>
      </rPr>
      <t xml:space="preserve">and (if applicable) </t>
    </r>
    <r>
      <rPr>
        <b/>
        <sz val="11"/>
        <color rgb="FFFF0000"/>
        <rFont val="Arial"/>
        <family val="2"/>
      </rPr>
      <t>1b</t>
    </r>
    <r>
      <rPr>
        <b/>
        <sz val="11"/>
        <color rgb="FF7030A0"/>
        <rFont val="Arial"/>
        <family val="2"/>
      </rPr>
      <t>):</t>
    </r>
    <r>
      <rPr>
        <sz val="11"/>
        <color rgb="FF7030A0"/>
        <rFont val="Arial"/>
        <family val="2"/>
      </rPr>
      <t xml:space="preserve">  Enter "FFF Expenses" and "Match Expenses*" in the respective PROGRESS REPORT columns (E and F, if Period 1) or (G and H, if Period 1b). Reporting period dates are identified by number and date range within your award materials. When submitting this budget with your Progress Report, Columns I and J will be blank. 
</t>
    </r>
    <r>
      <rPr>
        <b/>
        <sz val="11"/>
        <color rgb="FF7030A0"/>
        <rFont val="Arial"/>
        <family val="2"/>
      </rPr>
      <t>FOR FINAL REPORT (PERIOD 2):</t>
    </r>
    <r>
      <rPr>
        <sz val="11"/>
        <color rgb="FF7030A0"/>
        <rFont val="Arial"/>
        <family val="2"/>
      </rPr>
      <t xml:space="preserve"> Enter "FFF Expenses" and "Match Expenses*" in FINAL REPORT columns (I and J). Messages will display should cumulative FFF expenditures not equal the FFF award or if FFF Expenses exceed Match Expenses*.
* Matching funds are a required component for projects under the Fairfax Founders Fund; however, if additional funds are contributed, these may be logged in the appropriate cells.</t>
    </r>
  </si>
  <si>
    <t xml:space="preserve">Fairfax Founders Fund (FFF) Management Team </t>
  </si>
  <si>
    <t>Identify each member of the senior management team, including their name, ownership stake in the company, and LinkedIn public profile URL using the table below. You will have the ability to add up to 10 entries.
NOTE: FFF considers all C-level executives to be ‘senior management’; however, please use your personal discretion.</t>
  </si>
  <si>
    <t xml:space="preserve">First Name </t>
  </si>
  <si>
    <t xml:space="preserve">Last Name </t>
  </si>
  <si>
    <t>Job Title/ Role</t>
  </si>
  <si>
    <t>Ownership Stake (actual or proposed, as %)</t>
  </si>
  <si>
    <t>LinkedIn Public Profile URL</t>
  </si>
  <si>
    <t xml:space="preserve">Fairfax Founders Fund (FFF) Key Tasks </t>
  </si>
  <si>
    <t>Timeframe for Achievement</t>
  </si>
  <si>
    <t xml:space="preserve">Key Task	</t>
  </si>
  <si>
    <t xml:space="preserve">Fairfax Founders Fund (FFF) Previous Start Up Training </t>
  </si>
  <si>
    <t>If yes, identify the program(s) that your company and/or team member(s) has / have participated in, along with the dates, location, primary program contact, and mentor contact for each. You will have the opportunity to add up to 10 entries.</t>
  </si>
  <si>
    <t>Startup training program</t>
  </si>
  <si>
    <t>Location (city, state)</t>
  </si>
  <si>
    <t>Name(s) of participants</t>
  </si>
  <si>
    <t>Participation dates</t>
  </si>
  <si>
    <t>Name: program contact</t>
  </si>
  <si>
    <t>Email: program contact</t>
  </si>
  <si>
    <t>Phone number: program contact</t>
  </si>
  <si>
    <t>Name: program mentor</t>
  </si>
  <si>
    <t>Phone number: program mentor</t>
  </si>
  <si>
    <t>Email: program mentor</t>
  </si>
  <si>
    <r>
      <rPr>
        <sz val="11"/>
        <color theme="7"/>
        <rFont val="Arial"/>
        <family val="2"/>
      </rPr>
      <t xml:space="preserve">Identify 2-6 (but no more than 10) key tasks envisioned to accomplish your project during the FFF period of performance, and the timeframe in which each is anticipated to occur: </t>
    </r>
    <r>
      <rPr>
        <i/>
        <sz val="11"/>
        <color theme="7"/>
        <rFont val="Arial"/>
        <family val="2"/>
      </rPr>
      <t>(HINT: it may be helpful to break your project period up into 4 quarters and discuss key tasks at 25% of project completion, 50% of project completion, 75% of project completion, and at the conclusion of the project. As appropriate, you may add additional tasks that make sense for the effort you are proposing.)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</si>
</sst>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0_);_(&quot;$&quot;* \(#,##0\);_(&quot;$&quot;* &quot;-&quot;??_);_(@_)"/>
    <numFmt numFmtId="165" formatCode="&quot;$&quot;#,##0.00"/>
    <numFmt numFmtId="166" formatCode="0.0%"/>
    <numFmt numFmtId="167" formatCode="0;[Red]0"/>
    <numFmt numFmtId="168" formatCode="_(* #,##0_);_(* \(#,##0\);_(* &quot;-&quot;??_);_(@_)"/>
  </numFmts>
  <fonts count="81" x14ac:knownFonts="1">
    <font>
      <sz val="11"/>
      <color theme="1"/>
      <name val="Calibri"/>
      <family val="2"/>
      <scheme val="minor"/>
    </font>
    <font>
      <sz val="11"/>
      <color theme="1"/>
      <name val="Calibri"/>
      <family val="2"/>
    </font>
    <font>
      <b/>
      <sz val="10"/>
      <color indexed="8"/>
      <name val="Calibri"/>
      <family val="2"/>
    </font>
    <font>
      <sz val="11"/>
      <color theme="1"/>
      <name val="Calibri"/>
      <family val="2"/>
      <scheme val="minor"/>
    </font>
    <font>
      <b/>
      <sz val="11"/>
      <color theme="1"/>
      <name val="Calibri"/>
      <family val="2"/>
      <scheme val="minor"/>
    </font>
    <font>
      <sz val="10"/>
      <color theme="1"/>
      <name val="Calibri"/>
      <family val="2"/>
      <scheme val="minor"/>
    </font>
    <font>
      <b/>
      <sz val="10"/>
      <color theme="0"/>
      <name val="Calibri"/>
      <family val="2"/>
      <scheme val="minor"/>
    </font>
    <font>
      <b/>
      <sz val="10"/>
      <color theme="1"/>
      <name val="Calibri"/>
      <family val="2"/>
      <scheme val="minor"/>
    </font>
    <font>
      <b/>
      <u val="double"/>
      <sz val="10"/>
      <color theme="1"/>
      <name val="Calibri"/>
      <family val="2"/>
      <scheme val="minor"/>
    </font>
    <font>
      <sz val="10"/>
      <color theme="1"/>
      <name val="Calibri"/>
      <family val="2"/>
    </font>
    <font>
      <b/>
      <sz val="10"/>
      <color theme="1"/>
      <name val="Calibri"/>
      <family val="2"/>
    </font>
    <font>
      <sz val="10.5"/>
      <color rgb="FFC00000"/>
      <name val="Calibri"/>
      <family val="2"/>
    </font>
    <font>
      <b/>
      <sz val="11"/>
      <color theme="1"/>
      <name val="Calibri"/>
      <family val="2"/>
    </font>
    <font>
      <b/>
      <sz val="12"/>
      <name val="Calibri"/>
      <family val="2"/>
    </font>
    <font>
      <b/>
      <sz val="10"/>
      <name val="Calibri"/>
      <family val="2"/>
    </font>
    <font>
      <b/>
      <u val="doubleAccounting"/>
      <sz val="10"/>
      <color theme="1"/>
      <name val="Calibri"/>
      <family val="2"/>
    </font>
    <font>
      <b/>
      <sz val="10"/>
      <color theme="0"/>
      <name val="Calibri"/>
      <family val="2"/>
    </font>
    <font>
      <b/>
      <u val="double"/>
      <sz val="10"/>
      <color theme="1"/>
      <name val="Calibri"/>
      <family val="2"/>
    </font>
    <font>
      <i/>
      <sz val="10"/>
      <name val="Calibri"/>
      <family val="2"/>
    </font>
    <font>
      <b/>
      <sz val="10"/>
      <name val="Calibri"/>
      <family val="2"/>
      <scheme val="minor"/>
    </font>
    <font>
      <b/>
      <sz val="11"/>
      <color rgb="FFFF0000"/>
      <name val="Calibri"/>
      <family val="2"/>
      <scheme val="minor"/>
    </font>
    <font>
      <b/>
      <sz val="11"/>
      <name val="Calibri"/>
      <family val="2"/>
      <scheme val="minor"/>
    </font>
    <font>
      <b/>
      <i/>
      <sz val="10"/>
      <name val="Calibri"/>
      <family val="2"/>
    </font>
    <font>
      <b/>
      <sz val="10.5"/>
      <color rgb="FF0F6CB6"/>
      <name val="Calibri"/>
      <family val="2"/>
    </font>
    <font>
      <sz val="10.5"/>
      <color rgb="FF0F6CB6"/>
      <name val="Calibri"/>
      <family val="2"/>
    </font>
    <font>
      <strike/>
      <sz val="10.5"/>
      <color rgb="FF0F6CB6"/>
      <name val="Calibri"/>
      <family val="2"/>
    </font>
    <font>
      <b/>
      <sz val="11"/>
      <name val="Calibri"/>
      <family val="2"/>
    </font>
    <font>
      <b/>
      <sz val="9"/>
      <color indexed="81"/>
      <name val="Tahoma"/>
      <family val="2"/>
    </font>
    <font>
      <sz val="9"/>
      <color indexed="81"/>
      <name val="Tahoma"/>
      <family val="2"/>
    </font>
    <font>
      <i/>
      <sz val="9"/>
      <color indexed="81"/>
      <name val="Tahoma"/>
      <family val="2"/>
    </font>
    <font>
      <b/>
      <sz val="14"/>
      <color theme="1"/>
      <name val="Georgia"/>
      <family val="1"/>
    </font>
    <font>
      <b/>
      <sz val="12"/>
      <color theme="0"/>
      <name val="Calibri"/>
      <family val="2"/>
    </font>
    <font>
      <sz val="10"/>
      <color theme="0"/>
      <name val="Calibri"/>
      <family val="2"/>
    </font>
    <font>
      <b/>
      <sz val="14"/>
      <color theme="0"/>
      <name val="Calibri"/>
      <family val="2"/>
    </font>
    <font>
      <b/>
      <sz val="12"/>
      <color theme="0"/>
      <name val="Calibri"/>
      <family val="2"/>
      <scheme val="minor"/>
    </font>
    <font>
      <b/>
      <i/>
      <sz val="10"/>
      <color rgb="FFFF0000"/>
      <name val="Calibri"/>
      <family val="2"/>
    </font>
    <font>
      <i/>
      <sz val="12"/>
      <name val="Calibri"/>
      <family val="2"/>
    </font>
    <font>
      <i/>
      <sz val="10.5"/>
      <color rgb="FF0F6CB6"/>
      <name val="Calibri"/>
      <family val="2"/>
    </font>
    <font>
      <b/>
      <u/>
      <sz val="10.5"/>
      <color rgb="FF0F6CB6"/>
      <name val="Calibri"/>
      <family val="2"/>
    </font>
    <font>
      <b/>
      <sz val="10"/>
      <color rgb="FFFF0000"/>
      <name val="Calibri"/>
      <family val="2"/>
      <scheme val="minor"/>
    </font>
    <font>
      <i/>
      <u/>
      <sz val="10.5"/>
      <color rgb="FF0F6CB6"/>
      <name val="Calibri"/>
      <family val="2"/>
    </font>
    <font>
      <sz val="11"/>
      <color theme="1"/>
      <name val="Arial"/>
      <family val="2"/>
    </font>
    <font>
      <b/>
      <sz val="14"/>
      <color theme="1"/>
      <name val="Verdana"/>
      <family val="2"/>
    </font>
    <font>
      <sz val="11"/>
      <color theme="1"/>
      <name val="Verdana"/>
      <family val="2"/>
    </font>
    <font>
      <b/>
      <sz val="11"/>
      <color theme="1"/>
      <name val="Arial"/>
      <family val="2"/>
    </font>
    <font>
      <b/>
      <sz val="12"/>
      <name val="Arial"/>
      <family val="2"/>
    </font>
    <font>
      <i/>
      <sz val="12"/>
      <name val="Arial"/>
      <family val="2"/>
    </font>
    <font>
      <b/>
      <sz val="12"/>
      <color theme="0"/>
      <name val="Arial"/>
      <family val="2"/>
    </font>
    <font>
      <b/>
      <sz val="11"/>
      <name val="Arial"/>
      <family val="2"/>
    </font>
    <font>
      <sz val="10"/>
      <color theme="1"/>
      <name val="Arial"/>
      <family val="2"/>
    </font>
    <font>
      <b/>
      <sz val="10"/>
      <color theme="1"/>
      <name val="Arial"/>
      <family val="2"/>
    </font>
    <font>
      <b/>
      <sz val="10"/>
      <name val="Arial"/>
      <family val="2"/>
    </font>
    <font>
      <b/>
      <i/>
      <sz val="10"/>
      <name val="Arial"/>
      <family val="2"/>
    </font>
    <font>
      <b/>
      <sz val="10"/>
      <color theme="0"/>
      <name val="Arial"/>
      <family val="2"/>
    </font>
    <font>
      <b/>
      <u val="double"/>
      <sz val="10"/>
      <color theme="1"/>
      <name val="Arial"/>
      <family val="2"/>
    </font>
    <font>
      <b/>
      <i/>
      <sz val="10"/>
      <color rgb="FFFF0000"/>
      <name val="Arial"/>
      <family val="2"/>
    </font>
    <font>
      <i/>
      <sz val="10"/>
      <name val="Arial"/>
      <family val="2"/>
    </font>
    <font>
      <sz val="10"/>
      <color theme="0"/>
      <name val="Arial"/>
      <family val="2"/>
    </font>
    <font>
      <b/>
      <sz val="10"/>
      <color indexed="8"/>
      <name val="Arial"/>
      <family val="2"/>
    </font>
    <font>
      <b/>
      <i/>
      <sz val="12"/>
      <color theme="1"/>
      <name val="Arial"/>
      <family val="2"/>
    </font>
    <font>
      <i/>
      <sz val="12"/>
      <color theme="5" tint="-0.249977111117893"/>
      <name val="Arial"/>
      <family val="2"/>
    </font>
    <font>
      <i/>
      <sz val="12"/>
      <color theme="1"/>
      <name val="Arial"/>
      <family val="2"/>
    </font>
    <font>
      <b/>
      <sz val="14"/>
      <color theme="0"/>
      <name val="Arial"/>
      <family val="2"/>
    </font>
    <font>
      <b/>
      <u val="doubleAccounting"/>
      <sz val="10"/>
      <color theme="1"/>
      <name val="Arial"/>
      <family val="2"/>
    </font>
    <font>
      <sz val="11"/>
      <color rgb="FF7030A0"/>
      <name val="Arial"/>
      <family val="2"/>
    </font>
    <font>
      <b/>
      <u/>
      <sz val="11"/>
      <color rgb="FF7030A0"/>
      <name val="Arial"/>
      <family val="2"/>
    </font>
    <font>
      <b/>
      <sz val="11"/>
      <color rgb="FF7030A0"/>
      <name val="Arial"/>
      <family val="2"/>
    </font>
    <font>
      <i/>
      <sz val="11"/>
      <color rgb="FF7030A0"/>
      <name val="Arial"/>
      <family val="2"/>
    </font>
    <font>
      <strike/>
      <sz val="11"/>
      <color rgb="FF7030A0"/>
      <name val="Arial"/>
      <family val="2"/>
    </font>
    <font>
      <sz val="11"/>
      <color rgb="FF0F6CB6"/>
      <name val="Arial"/>
      <family val="2"/>
    </font>
    <font>
      <b/>
      <sz val="11"/>
      <color rgb="FF0F6CB6"/>
      <name val="Arial"/>
      <family val="2"/>
    </font>
    <font>
      <i/>
      <sz val="11"/>
      <color rgb="FF0F6CB6"/>
      <name val="Arial"/>
      <family val="2"/>
    </font>
    <font>
      <b/>
      <sz val="11"/>
      <color rgb="FFFF0000"/>
      <name val="Arial"/>
      <family val="2"/>
    </font>
    <font>
      <i/>
      <sz val="12"/>
      <color rgb="FF7030A0"/>
      <name val="Arial"/>
      <family val="2"/>
    </font>
    <font>
      <b/>
      <i/>
      <sz val="11"/>
      <color rgb="FFFF0000"/>
      <name val="Arial"/>
      <family val="2"/>
    </font>
    <font>
      <b/>
      <sz val="14"/>
      <color rgb="FF000000"/>
      <name val="Verdana"/>
      <family val="2"/>
    </font>
    <font>
      <sz val="11"/>
      <name val="Calibri"/>
      <family val="2"/>
      <scheme val="minor"/>
    </font>
    <font>
      <b/>
      <sz val="9"/>
      <color theme="1"/>
      <name val="Calibri"/>
      <family val="2"/>
      <scheme val="minor"/>
    </font>
    <font>
      <b/>
      <sz val="9"/>
      <name val="Calibri"/>
      <family val="2"/>
      <scheme val="minor"/>
    </font>
    <font>
      <sz val="11"/>
      <color theme="7"/>
      <name val="Arial"/>
      <family val="2"/>
    </font>
    <font>
      <i/>
      <sz val="11"/>
      <color theme="7"/>
      <name val="Arial"/>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C6E2FA"/>
        <bgColor indexed="64"/>
      </patternFill>
    </fill>
    <fill>
      <patternFill patternType="solid">
        <fgColor rgb="FFD3E8C6"/>
        <bgColor indexed="64"/>
      </patternFill>
    </fill>
    <fill>
      <patternFill patternType="solid">
        <fgColor rgb="FF22548A"/>
        <bgColor indexed="64"/>
      </patternFill>
    </fill>
    <fill>
      <patternFill patternType="solid">
        <fgColor rgb="FF231F20"/>
        <bgColor indexed="64"/>
      </patternFill>
    </fill>
    <fill>
      <patternFill patternType="solid">
        <fgColor theme="0" tint="-0.499984740745262"/>
        <bgColor indexed="64"/>
      </patternFill>
    </fill>
    <fill>
      <patternFill patternType="solid">
        <fgColor rgb="FFFFFF00"/>
        <bgColor indexed="64"/>
      </patternFill>
    </fill>
    <fill>
      <patternFill patternType="solid">
        <fgColor rgb="FF7030A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auto="1"/>
      </left>
      <right style="thin">
        <color indexed="64"/>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indexed="64"/>
      </right>
      <top/>
      <bottom style="medium">
        <color indexed="64"/>
      </bottom>
      <diagonal/>
    </border>
    <border>
      <left style="medium">
        <color auto="1"/>
      </left>
      <right style="thin">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ck">
        <color rgb="FF0F6CB6"/>
      </left>
      <right/>
      <top style="thick">
        <color rgb="FF0F6CB6"/>
      </top>
      <bottom style="thick">
        <color rgb="FF0F6CB6"/>
      </bottom>
      <diagonal/>
    </border>
    <border>
      <left/>
      <right/>
      <top style="thick">
        <color rgb="FF0F6CB6"/>
      </top>
      <bottom style="thick">
        <color rgb="FF0F6CB6"/>
      </bottom>
      <diagonal/>
    </border>
    <border>
      <left/>
      <right style="thick">
        <color rgb="FF0F6CB6"/>
      </right>
      <top style="thick">
        <color rgb="FF0F6CB6"/>
      </top>
      <bottom style="thick">
        <color rgb="FF0F6CB6"/>
      </bottom>
      <diagonal/>
    </border>
    <border>
      <left/>
      <right style="thin">
        <color indexed="64"/>
      </right>
      <top/>
      <bottom style="medium">
        <color auto="1"/>
      </bottom>
      <diagonal/>
    </border>
    <border>
      <left/>
      <right/>
      <top/>
      <bottom style="thick">
        <color rgb="FF0F6CB6"/>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s>
  <cellStyleXfs count="4">
    <xf numFmtId="0" fontId="0"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417">
    <xf numFmtId="0" fontId="0" fillId="0" borderId="0" xfId="0"/>
    <xf numFmtId="0" fontId="5" fillId="2" borderId="1" xfId="0" applyFont="1" applyFill="1" applyBorder="1" applyAlignment="1" applyProtection="1">
      <alignment vertical="center" wrapText="1"/>
      <protection locked="0"/>
    </xf>
    <xf numFmtId="165" fontId="5" fillId="0" borderId="1" xfId="0" applyNumberFormat="1" applyFont="1" applyBorder="1" applyAlignment="1" applyProtection="1">
      <alignment horizontal="right" vertical="center"/>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vertical="center"/>
      <protection locked="0"/>
    </xf>
    <xf numFmtId="0" fontId="5" fillId="0" borderId="0" xfId="0" applyFont="1" applyAlignment="1">
      <alignment vertical="center"/>
    </xf>
    <xf numFmtId="165" fontId="7" fillId="7" borderId="1" xfId="0" applyNumberFormat="1" applyFont="1" applyFill="1" applyBorder="1" applyAlignment="1">
      <alignment horizontal="right" vertical="center"/>
    </xf>
    <xf numFmtId="165" fontId="7" fillId="7" borderId="2" xfId="0" applyNumberFormat="1" applyFont="1" applyFill="1" applyBorder="1" applyAlignment="1">
      <alignment horizontal="right" vertical="center"/>
    </xf>
    <xf numFmtId="165" fontId="7" fillId="7" borderId="20" xfId="0" applyNumberFormat="1" applyFont="1" applyFill="1" applyBorder="1" applyAlignment="1">
      <alignment horizontal="right" vertical="center"/>
    </xf>
    <xf numFmtId="0" fontId="10" fillId="4" borderId="21" xfId="0" applyFont="1" applyFill="1" applyBorder="1" applyAlignment="1">
      <alignment horizontal="right" vertical="center" wrapText="1"/>
    </xf>
    <xf numFmtId="165" fontId="17" fillId="7" borderId="21" xfId="0" applyNumberFormat="1" applyFont="1" applyFill="1" applyBorder="1" applyAlignment="1">
      <alignment horizontal="right" vertical="center" wrapText="1"/>
    </xf>
    <xf numFmtId="0" fontId="14" fillId="0" borderId="0" xfId="0" applyFont="1" applyAlignment="1" applyProtection="1">
      <alignment vertical="center" wrapText="1"/>
      <protection locked="0"/>
    </xf>
    <xf numFmtId="166" fontId="9" fillId="7" borderId="1" xfId="1" applyNumberFormat="1" applyFont="1" applyFill="1" applyBorder="1" applyAlignment="1" applyProtection="1">
      <alignment horizontal="right" vertical="center"/>
    </xf>
    <xf numFmtId="164" fontId="7" fillId="7" borderId="10" xfId="0" applyNumberFormat="1" applyFont="1" applyFill="1" applyBorder="1" applyAlignment="1">
      <alignment horizontal="left" vertical="center"/>
    </xf>
    <xf numFmtId="164" fontId="7" fillId="7" borderId="1" xfId="0" applyNumberFormat="1" applyFont="1" applyFill="1" applyBorder="1" applyAlignment="1">
      <alignment horizontal="left" vertical="center"/>
    </xf>
    <xf numFmtId="43" fontId="5" fillId="7" borderId="28" xfId="3" applyFont="1" applyFill="1" applyBorder="1" applyAlignment="1" applyProtection="1">
      <alignment vertical="center"/>
    </xf>
    <xf numFmtId="43" fontId="5" fillId="7" borderId="31" xfId="3" applyFont="1" applyFill="1" applyBorder="1" applyAlignment="1" applyProtection="1">
      <alignment vertical="center"/>
    </xf>
    <xf numFmtId="9" fontId="5" fillId="7" borderId="28" xfId="1" applyFont="1" applyFill="1" applyBorder="1" applyAlignment="1" applyProtection="1">
      <alignment horizontal="center" vertical="center"/>
    </xf>
    <xf numFmtId="9" fontId="5" fillId="7" borderId="31" xfId="1" applyFont="1" applyFill="1" applyBorder="1" applyAlignment="1" applyProtection="1">
      <alignment horizontal="center" vertical="center"/>
    </xf>
    <xf numFmtId="164" fontId="7" fillId="7" borderId="11" xfId="0" applyNumberFormat="1" applyFont="1" applyFill="1" applyBorder="1" applyAlignment="1">
      <alignment horizontal="right" vertical="center"/>
    </xf>
    <xf numFmtId="0" fontId="10" fillId="2" borderId="3" xfId="0" applyFont="1" applyFill="1" applyBorder="1" applyAlignment="1">
      <alignment horizontal="left" vertical="center" wrapText="1"/>
    </xf>
    <xf numFmtId="0" fontId="10" fillId="2" borderId="3" xfId="0" applyFont="1" applyFill="1" applyBorder="1" applyAlignment="1">
      <alignment horizontal="right" vertical="center" wrapText="1"/>
    </xf>
    <xf numFmtId="165" fontId="17" fillId="2" borderId="3" xfId="0" applyNumberFormat="1" applyFont="1" applyFill="1" applyBorder="1" applyAlignment="1">
      <alignment horizontal="right" vertical="center" wrapText="1"/>
    </xf>
    <xf numFmtId="164" fontId="7" fillId="7" borderId="18" xfId="0" applyNumberFormat="1" applyFont="1" applyFill="1" applyBorder="1" applyAlignment="1">
      <alignment horizontal="left" vertical="center"/>
    </xf>
    <xf numFmtId="164" fontId="7" fillId="7" borderId="8" xfId="0" applyNumberFormat="1" applyFont="1" applyFill="1" applyBorder="1" applyAlignment="1">
      <alignment horizontal="left" vertical="center"/>
    </xf>
    <xf numFmtId="0" fontId="5" fillId="3" borderId="25" xfId="0" applyFont="1" applyFill="1" applyBorder="1" applyAlignment="1">
      <alignment vertical="center" wrapText="1"/>
    </xf>
    <xf numFmtId="0" fontId="5" fillId="3" borderId="23" xfId="0" applyFont="1" applyFill="1" applyBorder="1" applyAlignment="1">
      <alignment vertical="center" wrapText="1"/>
    </xf>
    <xf numFmtId="164" fontId="7" fillId="7" borderId="2" xfId="0" applyNumberFormat="1" applyFont="1" applyFill="1" applyBorder="1" applyAlignment="1">
      <alignment horizontal="left" vertical="center"/>
    </xf>
    <xf numFmtId="0" fontId="19" fillId="8" borderId="54" xfId="0" applyFont="1" applyFill="1" applyBorder="1" applyAlignment="1">
      <alignment horizontal="center" vertical="center" wrapText="1"/>
    </xf>
    <xf numFmtId="0" fontId="19" fillId="9" borderId="55" xfId="0" applyFont="1" applyFill="1" applyBorder="1" applyAlignment="1">
      <alignment horizontal="center" vertical="center" wrapText="1"/>
    </xf>
    <xf numFmtId="9" fontId="5" fillId="7" borderId="1" xfId="1" applyFont="1" applyFill="1" applyBorder="1" applyAlignment="1" applyProtection="1">
      <alignment vertical="center" wrapText="1"/>
    </xf>
    <xf numFmtId="0" fontId="7" fillId="2" borderId="2" xfId="0" applyFont="1" applyFill="1" applyBorder="1" applyAlignment="1">
      <alignment horizontal="left" vertical="center" wrapText="1"/>
    </xf>
    <xf numFmtId="165" fontId="17" fillId="7" borderId="1" xfId="0" applyNumberFormat="1" applyFont="1" applyFill="1" applyBorder="1" applyAlignment="1">
      <alignment horizontal="right" vertical="center"/>
    </xf>
    <xf numFmtId="165" fontId="17" fillId="7" borderId="2" xfId="0" applyNumberFormat="1" applyFont="1" applyFill="1" applyBorder="1" applyAlignment="1">
      <alignment horizontal="right" vertical="center"/>
    </xf>
    <xf numFmtId="0" fontId="14" fillId="2" borderId="3" xfId="0" applyFont="1" applyFill="1" applyBorder="1" applyAlignment="1">
      <alignment horizontal="center" vertical="center" wrapText="1"/>
    </xf>
    <xf numFmtId="0" fontId="2" fillId="2" borderId="3" xfId="0" applyFont="1" applyFill="1" applyBorder="1" applyAlignment="1">
      <alignment horizontal="left" vertical="center" wrapText="1"/>
    </xf>
    <xf numFmtId="168" fontId="5" fillId="8" borderId="8" xfId="3" applyNumberFormat="1" applyFont="1" applyFill="1" applyBorder="1" applyAlignment="1" applyProtection="1">
      <alignment vertical="center"/>
    </xf>
    <xf numFmtId="168" fontId="5" fillId="8" borderId="28" xfId="3" applyNumberFormat="1" applyFont="1" applyFill="1" applyBorder="1" applyAlignment="1" applyProtection="1">
      <alignment vertical="center"/>
    </xf>
    <xf numFmtId="168" fontId="5" fillId="9" borderId="10" xfId="3" applyNumberFormat="1" applyFont="1" applyFill="1" applyBorder="1" applyAlignment="1" applyProtection="1">
      <alignment vertical="center"/>
    </xf>
    <xf numFmtId="168" fontId="5" fillId="0" borderId="8" xfId="3" applyNumberFormat="1" applyFont="1" applyFill="1" applyBorder="1" applyAlignment="1" applyProtection="1">
      <alignment vertical="center"/>
      <protection locked="0"/>
    </xf>
    <xf numFmtId="168" fontId="5" fillId="0" borderId="10" xfId="3" applyNumberFormat="1" applyFont="1" applyFill="1" applyBorder="1" applyAlignment="1" applyProtection="1">
      <alignment vertical="center"/>
      <protection locked="0"/>
    </xf>
    <xf numFmtId="168" fontId="5" fillId="0" borderId="18" xfId="3" applyNumberFormat="1" applyFont="1" applyFill="1" applyBorder="1" applyAlignment="1" applyProtection="1">
      <alignment vertical="center"/>
      <protection locked="0"/>
    </xf>
    <xf numFmtId="43" fontId="5" fillId="7" borderId="8" xfId="3" applyFont="1" applyFill="1" applyBorder="1" applyAlignment="1" applyProtection="1">
      <alignment vertical="center"/>
    </xf>
    <xf numFmtId="168" fontId="7" fillId="7" borderId="8" xfId="0" applyNumberFormat="1" applyFont="1" applyFill="1" applyBorder="1" applyAlignment="1">
      <alignment horizontal="left" vertical="center"/>
    </xf>
    <xf numFmtId="168" fontId="7" fillId="7" borderId="11" xfId="0" applyNumberFormat="1" applyFont="1" applyFill="1" applyBorder="1" applyAlignment="1">
      <alignment horizontal="right" vertical="center"/>
    </xf>
    <xf numFmtId="168" fontId="5" fillId="7" borderId="8" xfId="2" applyNumberFormat="1" applyFont="1" applyFill="1" applyBorder="1" applyAlignment="1" applyProtection="1">
      <alignment vertical="center"/>
    </xf>
    <xf numFmtId="168" fontId="5" fillId="7" borderId="10" xfId="2" applyNumberFormat="1" applyFont="1" applyFill="1" applyBorder="1" applyAlignment="1" applyProtection="1">
      <alignment vertical="center"/>
    </xf>
    <xf numFmtId="168" fontId="7" fillId="7" borderId="11" xfId="2" applyNumberFormat="1" applyFont="1" applyFill="1" applyBorder="1" applyAlignment="1" applyProtection="1">
      <alignment vertical="center"/>
    </xf>
    <xf numFmtId="168" fontId="7" fillId="7" borderId="49" xfId="2" applyNumberFormat="1" applyFont="1" applyFill="1" applyBorder="1" applyAlignment="1" applyProtection="1">
      <alignment vertical="center"/>
    </xf>
    <xf numFmtId="165" fontId="5" fillId="7" borderId="10" xfId="0" applyNumberFormat="1" applyFont="1" applyFill="1" applyBorder="1" applyAlignment="1">
      <alignment horizontal="right" vertical="center"/>
    </xf>
    <xf numFmtId="165" fontId="7" fillId="7" borderId="30" xfId="0" applyNumberFormat="1" applyFont="1" applyFill="1" applyBorder="1" applyAlignment="1">
      <alignment horizontal="right" vertical="center"/>
    </xf>
    <xf numFmtId="165" fontId="5" fillId="7" borderId="31" xfId="0" applyNumberFormat="1" applyFont="1" applyFill="1" applyBorder="1" applyAlignment="1">
      <alignment horizontal="right" vertical="center"/>
    </xf>
    <xf numFmtId="165" fontId="17" fillId="7" borderId="30" xfId="0" applyNumberFormat="1" applyFont="1" applyFill="1" applyBorder="1" applyAlignment="1">
      <alignment horizontal="right" vertical="center" wrapText="1"/>
    </xf>
    <xf numFmtId="165" fontId="17" fillId="2" borderId="9" xfId="0" applyNumberFormat="1" applyFont="1" applyFill="1" applyBorder="1" applyAlignment="1">
      <alignment horizontal="right" vertical="center" wrapText="1"/>
    </xf>
    <xf numFmtId="165" fontId="17" fillId="7" borderId="31" xfId="1" applyNumberFormat="1" applyFont="1" applyFill="1" applyBorder="1" applyAlignment="1" applyProtection="1">
      <alignment vertical="center"/>
    </xf>
    <xf numFmtId="165" fontId="7" fillId="7" borderId="10" xfId="0" applyNumberFormat="1" applyFont="1" applyFill="1" applyBorder="1" applyAlignment="1">
      <alignment horizontal="right" vertical="center"/>
    </xf>
    <xf numFmtId="0" fontId="14" fillId="6" borderId="19" xfId="0" applyFont="1" applyFill="1" applyBorder="1" applyAlignment="1">
      <alignment horizontal="center" vertical="center" wrapText="1"/>
    </xf>
    <xf numFmtId="0" fontId="14" fillId="8" borderId="38" xfId="0" applyFont="1" applyFill="1" applyBorder="1" applyAlignment="1">
      <alignment horizontal="center" vertical="center" wrapText="1"/>
    </xf>
    <xf numFmtId="0" fontId="14" fillId="8" borderId="19" xfId="0" applyFont="1" applyFill="1" applyBorder="1" applyAlignment="1">
      <alignment horizontal="center" vertical="center" wrapText="1"/>
    </xf>
    <xf numFmtId="0" fontId="14" fillId="9" borderId="19"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4" fillId="8" borderId="20" xfId="0" applyFont="1" applyFill="1" applyBorder="1" applyAlignment="1">
      <alignment horizontal="center" vertical="center" wrapText="1"/>
    </xf>
    <xf numFmtId="0" fontId="14" fillId="8" borderId="35" xfId="0" applyFont="1" applyFill="1" applyBorder="1" applyAlignment="1">
      <alignment horizontal="center" vertical="center" wrapText="1"/>
    </xf>
    <xf numFmtId="0" fontId="14" fillId="9" borderId="35" xfId="0" applyFont="1" applyFill="1" applyBorder="1" applyAlignment="1">
      <alignment horizontal="center" vertical="center" wrapText="1"/>
    </xf>
    <xf numFmtId="0" fontId="14" fillId="8" borderId="35" xfId="0" applyFont="1" applyFill="1" applyBorder="1" applyAlignment="1">
      <alignment vertical="center" wrapText="1"/>
    </xf>
    <xf numFmtId="0" fontId="14" fillId="8" borderId="1" xfId="0" applyFont="1" applyFill="1" applyBorder="1" applyAlignment="1">
      <alignment horizontal="center" vertical="center" wrapText="1"/>
    </xf>
    <xf numFmtId="165" fontId="7" fillId="7" borderId="51" xfId="0" applyNumberFormat="1" applyFont="1" applyFill="1" applyBorder="1" applyAlignment="1">
      <alignment horizontal="right" vertical="center"/>
    </xf>
    <xf numFmtId="9" fontId="5" fillId="7" borderId="51" xfId="1" applyFont="1" applyFill="1" applyBorder="1" applyAlignment="1" applyProtection="1">
      <alignment vertical="center" wrapText="1"/>
    </xf>
    <xf numFmtId="165" fontId="7" fillId="7" borderId="59" xfId="0" applyNumberFormat="1" applyFont="1" applyFill="1" applyBorder="1" applyAlignment="1">
      <alignment horizontal="right" vertical="center"/>
    </xf>
    <xf numFmtId="165" fontId="5" fillId="0" borderId="1" xfId="0" applyNumberFormat="1" applyFont="1" applyBorder="1" applyAlignment="1" applyProtection="1">
      <alignment vertical="center" wrapText="1"/>
      <protection locked="0"/>
    </xf>
    <xf numFmtId="9" fontId="5" fillId="7" borderId="1" xfId="1" applyFont="1" applyFill="1" applyBorder="1" applyAlignment="1" applyProtection="1">
      <alignment vertical="center" wrapText="1"/>
      <protection locked="0"/>
    </xf>
    <xf numFmtId="0" fontId="14" fillId="6" borderId="20"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2" borderId="3" xfId="0" applyFont="1" applyFill="1" applyBorder="1" applyAlignment="1">
      <alignment horizontal="left" vertical="center" wrapText="1"/>
    </xf>
    <xf numFmtId="166" fontId="9" fillId="2" borderId="3" xfId="1" applyNumberFormat="1" applyFont="1" applyFill="1" applyBorder="1" applyAlignment="1" applyProtection="1">
      <alignment horizontal="right" vertical="center"/>
    </xf>
    <xf numFmtId="166" fontId="9" fillId="2" borderId="4" xfId="1" applyNumberFormat="1" applyFont="1" applyFill="1" applyBorder="1" applyAlignment="1" applyProtection="1">
      <alignment vertical="center"/>
    </xf>
    <xf numFmtId="166" fontId="9" fillId="2" borderId="7" xfId="1" applyNumberFormat="1" applyFont="1" applyFill="1" applyBorder="1" applyAlignment="1" applyProtection="1">
      <alignment vertical="center"/>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0" xfId="0" applyFont="1" applyAlignment="1" applyProtection="1">
      <alignment vertical="center"/>
      <protection locked="0"/>
    </xf>
    <xf numFmtId="0" fontId="9" fillId="0" borderId="6" xfId="0" applyFont="1" applyBorder="1" applyAlignment="1" applyProtection="1">
      <alignment vertical="center"/>
      <protection locked="0"/>
    </xf>
    <xf numFmtId="166" fontId="1" fillId="0" borderId="0" xfId="0" applyNumberFormat="1" applyFont="1" applyAlignment="1" applyProtection="1">
      <alignment horizontal="left" vertical="center" wrapText="1"/>
      <protection locked="0"/>
    </xf>
    <xf numFmtId="44" fontId="1" fillId="0" borderId="0" xfId="2" applyFont="1" applyAlignment="1" applyProtection="1">
      <alignment horizontal="left" vertical="center" wrapText="1"/>
      <protection locked="0"/>
    </xf>
    <xf numFmtId="166"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165" fontId="1" fillId="0" borderId="0" xfId="0" applyNumberFormat="1" applyFont="1" applyAlignment="1" applyProtection="1">
      <alignment horizontal="right" vertical="center" wrapText="1"/>
      <protection locked="0"/>
    </xf>
    <xf numFmtId="165" fontId="1" fillId="0" borderId="0" xfId="0" applyNumberFormat="1" applyFont="1" applyAlignment="1" applyProtection="1">
      <alignment horizontal="righ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xf>
    <xf numFmtId="0" fontId="10" fillId="4" borderId="18" xfId="0" applyFont="1" applyFill="1" applyBorder="1" applyAlignment="1">
      <alignment vertical="center" wrapText="1"/>
    </xf>
    <xf numFmtId="165" fontId="15" fillId="7" borderId="10" xfId="0" applyNumberFormat="1" applyFont="1" applyFill="1" applyBorder="1" applyAlignment="1">
      <alignment horizontal="right" vertical="center"/>
    </xf>
    <xf numFmtId="0" fontId="9" fillId="0" borderId="0" xfId="0" applyFont="1" applyAlignment="1">
      <alignment horizontal="center" vertical="center"/>
    </xf>
    <xf numFmtId="0" fontId="7" fillId="5" borderId="24" xfId="0" applyFont="1" applyFill="1" applyBorder="1" applyAlignment="1">
      <alignment horizontal="left" vertical="center" wrapText="1"/>
    </xf>
    <xf numFmtId="0" fontId="24"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3" fillId="0" borderId="0" xfId="0" applyFont="1" applyAlignment="1" applyProtection="1">
      <alignment horizontal="center" vertical="center" wrapText="1"/>
      <protection locked="0"/>
    </xf>
    <xf numFmtId="0" fontId="5" fillId="10" borderId="48" xfId="0" applyFont="1" applyFill="1" applyBorder="1" applyAlignment="1">
      <alignment horizontal="center" vertical="center" wrapText="1"/>
    </xf>
    <xf numFmtId="0" fontId="5" fillId="10" borderId="48" xfId="0" applyFont="1" applyFill="1" applyBorder="1" applyAlignment="1">
      <alignment vertical="center"/>
    </xf>
    <xf numFmtId="0" fontId="1" fillId="10" borderId="48" xfId="0" applyFont="1" applyFill="1" applyBorder="1" applyAlignment="1">
      <alignment horizontal="left" vertical="center"/>
    </xf>
    <xf numFmtId="0" fontId="9" fillId="10" borderId="48" xfId="0" applyFont="1" applyFill="1" applyBorder="1" applyAlignment="1">
      <alignment horizontal="left" vertical="center"/>
    </xf>
    <xf numFmtId="0" fontId="9" fillId="10" borderId="5" xfId="0" applyFont="1" applyFill="1" applyBorder="1" applyAlignment="1">
      <alignment vertical="center"/>
    </xf>
    <xf numFmtId="0" fontId="1" fillId="10" borderId="5" xfId="0" applyFont="1" applyFill="1" applyBorder="1" applyAlignment="1">
      <alignment horizontal="left" vertical="center"/>
    </xf>
    <xf numFmtId="0" fontId="5" fillId="10" borderId="35" xfId="0" applyFont="1" applyFill="1" applyBorder="1" applyAlignment="1">
      <alignment horizontal="center" vertical="center" wrapText="1"/>
    </xf>
    <xf numFmtId="0" fontId="5" fillId="10" borderId="35" xfId="0" applyFont="1" applyFill="1" applyBorder="1" applyAlignment="1">
      <alignment vertical="center"/>
    </xf>
    <xf numFmtId="0" fontId="1" fillId="10" borderId="35" xfId="0" applyFont="1" applyFill="1" applyBorder="1" applyAlignment="1">
      <alignment horizontal="left" vertical="center"/>
    </xf>
    <xf numFmtId="0" fontId="9" fillId="10" borderId="35" xfId="0" applyFont="1" applyFill="1" applyBorder="1" applyAlignment="1">
      <alignment horizontal="left" vertical="center"/>
    </xf>
    <xf numFmtId="0" fontId="9" fillId="10" borderId="34" xfId="0" applyFont="1" applyFill="1" applyBorder="1" applyAlignment="1">
      <alignment horizontal="left" vertical="center"/>
    </xf>
    <xf numFmtId="0" fontId="7" fillId="10" borderId="33" xfId="0" applyFont="1" applyFill="1" applyBorder="1" applyAlignment="1">
      <alignment horizontal="left" vertical="center" wrapText="1"/>
    </xf>
    <xf numFmtId="0" fontId="7" fillId="10" borderId="34"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3" xfId="0" applyFont="1" applyBorder="1" applyAlignment="1">
      <alignment vertical="center" wrapText="1"/>
    </xf>
    <xf numFmtId="0" fontId="10" fillId="0" borderId="0" xfId="0" applyFont="1" applyAlignment="1">
      <alignment vertical="center" wrapText="1"/>
    </xf>
    <xf numFmtId="165" fontId="17" fillId="0" borderId="33" xfId="0" applyNumberFormat="1" applyFont="1" applyBorder="1" applyAlignment="1">
      <alignment horizontal="right" vertical="center"/>
    </xf>
    <xf numFmtId="165" fontId="17" fillId="0" borderId="34" xfId="0" applyNumberFormat="1" applyFont="1" applyBorder="1" applyAlignment="1">
      <alignment horizontal="right" vertical="center"/>
    </xf>
    <xf numFmtId="165" fontId="17" fillId="0" borderId="6" xfId="1" applyNumberFormat="1" applyFont="1" applyFill="1" applyBorder="1" applyAlignment="1" applyProtection="1">
      <alignment vertical="center"/>
    </xf>
    <xf numFmtId="0" fontId="14" fillId="10" borderId="34" xfId="0" applyFont="1" applyFill="1" applyBorder="1" applyAlignment="1">
      <alignment vertical="center" wrapText="1"/>
    </xf>
    <xf numFmtId="0" fontId="7" fillId="5" borderId="29" xfId="0" applyFont="1" applyFill="1" applyBorder="1" applyAlignment="1">
      <alignment horizontal="right" vertical="center" wrapText="1"/>
    </xf>
    <xf numFmtId="0" fontId="7" fillId="5" borderId="60" xfId="0" applyFont="1" applyFill="1" applyBorder="1" applyAlignment="1">
      <alignment horizontal="right" vertical="center" wrapText="1"/>
    </xf>
    <xf numFmtId="0" fontId="7" fillId="5" borderId="2" xfId="0" applyFont="1" applyFill="1" applyBorder="1" applyAlignment="1">
      <alignment horizontal="right" vertical="center" wrapText="1"/>
    </xf>
    <xf numFmtId="0" fontId="16" fillId="11" borderId="58" xfId="0" applyFont="1" applyFill="1" applyBorder="1" applyAlignment="1">
      <alignment horizontal="center" vertical="center" wrapText="1"/>
    </xf>
    <xf numFmtId="165" fontId="17" fillId="5" borderId="9" xfId="1" applyNumberFormat="1" applyFont="1" applyFill="1" applyBorder="1" applyAlignment="1" applyProtection="1">
      <alignment vertical="center"/>
    </xf>
    <xf numFmtId="0" fontId="14" fillId="9" borderId="1" xfId="0" applyFont="1" applyFill="1" applyBorder="1" applyAlignment="1">
      <alignment horizontal="center" vertical="center" wrapText="1"/>
    </xf>
    <xf numFmtId="0" fontId="16" fillId="11" borderId="10" xfId="0" applyFont="1" applyFill="1" applyBorder="1" applyAlignment="1">
      <alignment horizontal="center" vertical="center" wrapText="1"/>
    </xf>
    <xf numFmtId="165" fontId="8" fillId="7" borderId="20" xfId="0" applyNumberFormat="1" applyFont="1" applyFill="1" applyBorder="1" applyAlignment="1">
      <alignment horizontal="right" vertical="center"/>
    </xf>
    <xf numFmtId="0" fontId="7" fillId="5" borderId="43" xfId="0" applyFont="1" applyFill="1" applyBorder="1" applyAlignment="1">
      <alignment horizontal="right" vertical="center" wrapText="1"/>
    </xf>
    <xf numFmtId="0" fontId="22" fillId="6" borderId="22" xfId="0" applyFont="1" applyFill="1" applyBorder="1" applyAlignment="1">
      <alignment vertical="center" wrapText="1"/>
    </xf>
    <xf numFmtId="0" fontId="22" fillId="6" borderId="19" xfId="0" applyFont="1" applyFill="1" applyBorder="1" applyAlignment="1">
      <alignment vertical="center" wrapText="1"/>
    </xf>
    <xf numFmtId="0" fontId="22" fillId="6" borderId="38" xfId="0" applyFont="1" applyFill="1" applyBorder="1" applyAlignment="1">
      <alignment vertical="center" wrapText="1"/>
    </xf>
    <xf numFmtId="0" fontId="22" fillId="6" borderId="35" xfId="0" applyFont="1" applyFill="1" applyBorder="1" applyAlignment="1">
      <alignment vertical="center" wrapText="1"/>
    </xf>
    <xf numFmtId="0" fontId="22" fillId="6" borderId="20" xfId="0" applyFont="1" applyFill="1" applyBorder="1" applyAlignment="1">
      <alignment vertical="center" wrapText="1"/>
    </xf>
    <xf numFmtId="0" fontId="5" fillId="0" borderId="0" xfId="0" applyFont="1" applyAlignment="1">
      <alignment horizontal="center" vertical="center"/>
    </xf>
    <xf numFmtId="166" fontId="9" fillId="5" borderId="1" xfId="1" applyNumberFormat="1" applyFont="1" applyFill="1" applyBorder="1" applyAlignment="1" applyProtection="1">
      <alignment horizontal="right" vertical="center"/>
    </xf>
    <xf numFmtId="0" fontId="14" fillId="5" borderId="1" xfId="0" applyFont="1" applyFill="1" applyBorder="1" applyAlignment="1">
      <alignment vertical="center" wrapText="1"/>
    </xf>
    <xf numFmtId="0" fontId="10" fillId="5" borderId="1" xfId="0" applyFont="1" applyFill="1" applyBorder="1" applyAlignment="1">
      <alignment vertical="center" wrapText="1"/>
    </xf>
    <xf numFmtId="0" fontId="26" fillId="9" borderId="72" xfId="0" applyFont="1" applyFill="1" applyBorder="1" applyAlignment="1">
      <alignment horizontal="center" vertical="center" wrapText="1"/>
    </xf>
    <xf numFmtId="0" fontId="31" fillId="11" borderId="68" xfId="0" applyFont="1" applyFill="1" applyBorder="1" applyAlignment="1">
      <alignment horizontal="center" vertical="center" wrapText="1"/>
    </xf>
    <xf numFmtId="0" fontId="16" fillId="11" borderId="31" xfId="0" applyFont="1" applyFill="1" applyBorder="1" applyAlignment="1">
      <alignment horizontal="center" vertical="center" wrapText="1"/>
    </xf>
    <xf numFmtId="0" fontId="9" fillId="10" borderId="0" xfId="0" applyFont="1" applyFill="1" applyAlignment="1" applyProtection="1">
      <alignment horizontal="left" vertical="center"/>
      <protection locked="0"/>
    </xf>
    <xf numFmtId="165" fontId="8" fillId="7" borderId="30" xfId="0" applyNumberFormat="1" applyFont="1" applyFill="1" applyBorder="1" applyAlignment="1">
      <alignment horizontal="right" vertical="center"/>
    </xf>
    <xf numFmtId="0" fontId="1" fillId="10" borderId="56" xfId="0" applyFont="1" applyFill="1" applyBorder="1" applyAlignment="1">
      <alignment horizontal="left" vertical="center"/>
    </xf>
    <xf numFmtId="0" fontId="14" fillId="10" borderId="16" xfId="0" applyFont="1" applyFill="1" applyBorder="1" applyAlignment="1">
      <alignment vertical="center" wrapText="1"/>
    </xf>
    <xf numFmtId="0" fontId="1" fillId="10" borderId="16" xfId="0" applyFont="1" applyFill="1" applyBorder="1" applyAlignment="1">
      <alignment horizontal="left" vertical="center" wrapText="1"/>
    </xf>
    <xf numFmtId="166" fontId="1" fillId="10" borderId="16" xfId="0" applyNumberFormat="1" applyFont="1" applyFill="1" applyBorder="1" applyAlignment="1">
      <alignment horizontal="left" vertical="center" wrapText="1"/>
    </xf>
    <xf numFmtId="0" fontId="1" fillId="10" borderId="17" xfId="0" applyFont="1" applyFill="1" applyBorder="1" applyAlignment="1">
      <alignment horizontal="left" vertical="center"/>
    </xf>
    <xf numFmtId="0" fontId="7" fillId="5" borderId="1" xfId="0" applyFont="1" applyFill="1" applyBorder="1" applyAlignment="1">
      <alignment horizontal="right" vertical="center" wrapText="1"/>
    </xf>
    <xf numFmtId="0" fontId="9" fillId="0" borderId="0" xfId="0" applyFont="1" applyAlignment="1">
      <alignment horizontal="center" vertical="center" wrapText="1"/>
    </xf>
    <xf numFmtId="168" fontId="7" fillId="7" borderId="10" xfId="0" applyNumberFormat="1" applyFont="1" applyFill="1" applyBorder="1" applyAlignment="1">
      <alignment horizontal="center" vertical="center"/>
    </xf>
    <xf numFmtId="0" fontId="30" fillId="0" borderId="0" xfId="0" applyFont="1" applyAlignment="1" applyProtection="1">
      <alignment horizontal="right" vertical="center" wrapText="1"/>
      <protection locked="0"/>
    </xf>
    <xf numFmtId="0" fontId="24" fillId="0" borderId="16" xfId="0" applyFont="1" applyBorder="1" applyAlignment="1">
      <alignment horizontal="left" vertical="center" wrapText="1"/>
    </xf>
    <xf numFmtId="0" fontId="7" fillId="6" borderId="24" xfId="0" applyFont="1" applyFill="1" applyBorder="1" applyAlignment="1">
      <alignment horizontal="left" vertical="center" wrapText="1"/>
    </xf>
    <xf numFmtId="0" fontId="6" fillId="11" borderId="48" xfId="0" applyFont="1" applyFill="1" applyBorder="1" applyAlignment="1">
      <alignment horizontal="center" vertical="center" wrapText="1"/>
    </xf>
    <xf numFmtId="0" fontId="6" fillId="11" borderId="36" xfId="0" applyFont="1" applyFill="1" applyBorder="1" applyAlignment="1">
      <alignment horizontal="center" vertical="center" wrapText="1"/>
    </xf>
    <xf numFmtId="0" fontId="6" fillId="11" borderId="5" xfId="0" applyFont="1" applyFill="1" applyBorder="1" applyAlignment="1">
      <alignment horizontal="center" vertical="center" wrapText="1"/>
    </xf>
    <xf numFmtId="167" fontId="6" fillId="11" borderId="48" xfId="0" applyNumberFormat="1" applyFont="1" applyFill="1" applyBorder="1" applyAlignment="1">
      <alignment horizontal="center" vertical="center" wrapText="1"/>
    </xf>
    <xf numFmtId="167" fontId="6" fillId="11" borderId="36" xfId="0" applyNumberFormat="1" applyFont="1" applyFill="1" applyBorder="1" applyAlignment="1">
      <alignment horizontal="center" vertical="center" wrapText="1"/>
    </xf>
    <xf numFmtId="0" fontId="9" fillId="0" borderId="6" xfId="0" applyFont="1" applyBorder="1" applyAlignment="1">
      <alignment vertical="center"/>
    </xf>
    <xf numFmtId="0" fontId="13" fillId="0" borderId="0" xfId="0" applyFont="1" applyAlignment="1">
      <alignment horizontal="center" vertical="center" wrapText="1"/>
    </xf>
    <xf numFmtId="44" fontId="5" fillId="0" borderId="0" xfId="2" applyFont="1" applyBorder="1" applyAlignment="1" applyProtection="1">
      <alignment vertical="center" wrapText="1"/>
      <protection locked="0"/>
    </xf>
    <xf numFmtId="168" fontId="7" fillId="7" borderId="8" xfId="2" applyNumberFormat="1" applyFont="1" applyFill="1" applyBorder="1" applyAlignment="1" applyProtection="1">
      <alignment vertical="center"/>
    </xf>
    <xf numFmtId="168" fontId="7" fillId="7" borderId="10" xfId="2" applyNumberFormat="1" applyFont="1" applyFill="1" applyBorder="1" applyAlignment="1" applyProtection="1">
      <alignment vertical="center"/>
    </xf>
    <xf numFmtId="9" fontId="7" fillId="7" borderId="28" xfId="1" applyFont="1" applyFill="1" applyBorder="1" applyAlignment="1" applyProtection="1">
      <alignment horizontal="center" vertical="center"/>
    </xf>
    <xf numFmtId="9" fontId="7" fillId="7" borderId="31" xfId="1" applyFont="1" applyFill="1" applyBorder="1" applyAlignment="1" applyProtection="1">
      <alignment horizontal="center" vertical="center"/>
    </xf>
    <xf numFmtId="9" fontId="7" fillId="7" borderId="47" xfId="1" applyFont="1" applyFill="1" applyBorder="1" applyAlignment="1" applyProtection="1">
      <alignment horizontal="center" vertical="center"/>
    </xf>
    <xf numFmtId="9" fontId="7" fillId="7" borderId="50" xfId="1" applyFont="1" applyFill="1" applyBorder="1" applyAlignment="1" applyProtection="1">
      <alignment horizontal="center" vertical="center"/>
    </xf>
    <xf numFmtId="168" fontId="5" fillId="7" borderId="8" xfId="0" applyNumberFormat="1" applyFont="1" applyFill="1" applyBorder="1" applyAlignment="1">
      <alignment horizontal="left" vertical="center"/>
    </xf>
    <xf numFmtId="168" fontId="5" fillId="7" borderId="10" xfId="0" applyNumberFormat="1" applyFont="1" applyFill="1" applyBorder="1" applyAlignment="1">
      <alignment horizontal="center" vertical="center"/>
    </xf>
    <xf numFmtId="9" fontId="9" fillId="7" borderId="73" xfId="1" applyFont="1" applyFill="1" applyBorder="1" applyAlignment="1" applyProtection="1">
      <alignment horizontal="right" vertical="center"/>
    </xf>
    <xf numFmtId="9" fontId="9" fillId="7" borderId="74" xfId="1" applyFont="1" applyFill="1" applyBorder="1" applyAlignment="1" applyProtection="1">
      <alignment horizontal="right" vertical="center"/>
    </xf>
    <xf numFmtId="0" fontId="48" fillId="9" borderId="72" xfId="0" applyFont="1" applyFill="1" applyBorder="1" applyAlignment="1">
      <alignment horizontal="center" vertical="center" wrapText="1"/>
    </xf>
    <xf numFmtId="0" fontId="47" fillId="11" borderId="68" xfId="0" applyFont="1" applyFill="1" applyBorder="1" applyAlignment="1">
      <alignment horizontal="center" vertical="center" wrapText="1"/>
    </xf>
    <xf numFmtId="0" fontId="52" fillId="6" borderId="19" xfId="0" applyFont="1" applyFill="1" applyBorder="1" applyAlignment="1">
      <alignment vertical="center" wrapText="1"/>
    </xf>
    <xf numFmtId="0" fontId="51" fillId="6" borderId="1" xfId="0" applyFont="1" applyFill="1" applyBorder="1" applyAlignment="1">
      <alignment horizontal="center" vertical="center" wrapText="1"/>
    </xf>
    <xf numFmtId="0" fontId="51" fillId="8" borderId="35" xfId="0" applyFont="1" applyFill="1" applyBorder="1" applyAlignment="1">
      <alignment horizontal="center" vertical="center" wrapText="1"/>
    </xf>
    <xf numFmtId="0" fontId="51" fillId="9" borderId="35" xfId="0" applyFont="1" applyFill="1" applyBorder="1" applyAlignment="1">
      <alignment horizontal="center" vertical="center" wrapText="1"/>
    </xf>
    <xf numFmtId="0" fontId="53" fillId="11" borderId="58" xfId="0" applyFont="1" applyFill="1" applyBorder="1" applyAlignment="1">
      <alignment horizontal="center" vertical="center" wrapText="1"/>
    </xf>
    <xf numFmtId="0" fontId="49" fillId="2" borderId="1" xfId="0" applyFont="1" applyFill="1" applyBorder="1" applyAlignment="1" applyProtection="1">
      <alignment vertical="center" wrapText="1"/>
      <protection locked="0"/>
    </xf>
    <xf numFmtId="165" fontId="49" fillId="0" borderId="1" xfId="0" applyNumberFormat="1" applyFont="1" applyBorder="1" applyAlignment="1" applyProtection="1">
      <alignment vertical="center" wrapText="1"/>
      <protection locked="0"/>
    </xf>
    <xf numFmtId="9" fontId="49" fillId="7" borderId="1" xfId="1" applyFont="1" applyFill="1" applyBorder="1" applyAlignment="1" applyProtection="1">
      <alignment vertical="center" wrapText="1"/>
      <protection locked="0"/>
    </xf>
    <xf numFmtId="165" fontId="49" fillId="0" borderId="1" xfId="0" applyNumberFormat="1" applyFont="1" applyBorder="1" applyAlignment="1" applyProtection="1">
      <alignment horizontal="right" vertical="center"/>
      <protection locked="0"/>
    </xf>
    <xf numFmtId="165" fontId="49" fillId="7" borderId="10" xfId="0" applyNumberFormat="1" applyFont="1" applyFill="1" applyBorder="1" applyAlignment="1">
      <alignment horizontal="right" vertical="center"/>
    </xf>
    <xf numFmtId="0" fontId="50" fillId="5" borderId="2" xfId="0" applyFont="1" applyFill="1" applyBorder="1" applyAlignment="1">
      <alignment horizontal="right" vertical="center" wrapText="1"/>
    </xf>
    <xf numFmtId="165" fontId="50" fillId="7" borderId="2" xfId="0" applyNumberFormat="1" applyFont="1" applyFill="1" applyBorder="1" applyAlignment="1">
      <alignment horizontal="right" vertical="center"/>
    </xf>
    <xf numFmtId="9" fontId="49" fillId="7" borderId="1" xfId="1" applyFont="1" applyFill="1" applyBorder="1" applyAlignment="1" applyProtection="1">
      <alignment vertical="center" wrapText="1"/>
    </xf>
    <xf numFmtId="165" fontId="50" fillId="7" borderId="1" xfId="0" applyNumberFormat="1" applyFont="1" applyFill="1" applyBorder="1" applyAlignment="1">
      <alignment horizontal="right" vertical="center"/>
    </xf>
    <xf numFmtId="165" fontId="50" fillId="7" borderId="59" xfId="0" applyNumberFormat="1" applyFont="1" applyFill="1" applyBorder="1" applyAlignment="1">
      <alignment horizontal="right" vertical="center"/>
    </xf>
    <xf numFmtId="0" fontId="51" fillId="6" borderId="19" xfId="0" applyFont="1" applyFill="1" applyBorder="1" applyAlignment="1">
      <alignment horizontal="center" vertical="center" wrapText="1"/>
    </xf>
    <xf numFmtId="0" fontId="51" fillId="8" borderId="19" xfId="0" applyFont="1" applyFill="1" applyBorder="1" applyAlignment="1">
      <alignment horizontal="center" vertical="center" wrapText="1"/>
    </xf>
    <xf numFmtId="0" fontId="51" fillId="9" borderId="19" xfId="0" applyFont="1" applyFill="1" applyBorder="1" applyAlignment="1">
      <alignment horizontal="center" vertical="center" wrapText="1"/>
    </xf>
    <xf numFmtId="165" fontId="49" fillId="7" borderId="31" xfId="0" applyNumberFormat="1" applyFont="1" applyFill="1" applyBorder="1" applyAlignment="1">
      <alignment horizontal="right" vertical="center"/>
    </xf>
    <xf numFmtId="165" fontId="50" fillId="7" borderId="30" xfId="0" applyNumberFormat="1" applyFont="1" applyFill="1" applyBorder="1" applyAlignment="1">
      <alignment horizontal="right" vertical="center"/>
    </xf>
    <xf numFmtId="0" fontId="50" fillId="4" borderId="21" xfId="0" applyFont="1" applyFill="1" applyBorder="1" applyAlignment="1">
      <alignment horizontal="right" vertical="center" wrapText="1"/>
    </xf>
    <xf numFmtId="165" fontId="54" fillId="7" borderId="21" xfId="0" applyNumberFormat="1" applyFont="1" applyFill="1" applyBorder="1" applyAlignment="1">
      <alignment horizontal="right" vertical="center" wrapText="1"/>
    </xf>
    <xf numFmtId="165" fontId="54" fillId="7" borderId="30" xfId="0" applyNumberFormat="1" applyFont="1" applyFill="1" applyBorder="1" applyAlignment="1">
      <alignment horizontal="right" vertical="center" wrapText="1"/>
    </xf>
    <xf numFmtId="0" fontId="50" fillId="2" borderId="2" xfId="0" applyFont="1" applyFill="1" applyBorder="1" applyAlignment="1">
      <alignment horizontal="left" vertical="center" wrapText="1"/>
    </xf>
    <xf numFmtId="0" fontId="50" fillId="2" borderId="3" xfId="0" applyFont="1" applyFill="1" applyBorder="1" applyAlignment="1">
      <alignment horizontal="left" vertical="center" wrapText="1"/>
    </xf>
    <xf numFmtId="0" fontId="50" fillId="2" borderId="3" xfId="0" applyFont="1" applyFill="1" applyBorder="1" applyAlignment="1">
      <alignment horizontal="right" vertical="center" wrapText="1"/>
    </xf>
    <xf numFmtId="165" fontId="54" fillId="2" borderId="3" xfId="0" applyNumberFormat="1" applyFont="1" applyFill="1" applyBorder="1" applyAlignment="1">
      <alignment horizontal="right" vertical="center" wrapText="1"/>
    </xf>
    <xf numFmtId="165" fontId="54" fillId="2" borderId="9" xfId="0" applyNumberFormat="1" applyFont="1" applyFill="1" applyBorder="1" applyAlignment="1">
      <alignment horizontal="right" vertical="center" wrapText="1"/>
    </xf>
    <xf numFmtId="0" fontId="52" fillId="6" borderId="22" xfId="0" applyFont="1" applyFill="1" applyBorder="1" applyAlignment="1">
      <alignment vertical="center" wrapText="1"/>
    </xf>
    <xf numFmtId="0" fontId="51" fillId="6" borderId="20" xfId="0" applyFont="1" applyFill="1" applyBorder="1" applyAlignment="1">
      <alignment horizontal="center" vertical="center" wrapText="1"/>
    </xf>
    <xf numFmtId="0" fontId="51" fillId="8" borderId="20" xfId="0" applyFont="1" applyFill="1" applyBorder="1" applyAlignment="1">
      <alignment horizontal="center" vertical="center" wrapText="1"/>
    </xf>
    <xf numFmtId="0" fontId="50" fillId="5" borderId="60" xfId="0" applyFont="1" applyFill="1" applyBorder="1" applyAlignment="1">
      <alignment horizontal="right" vertical="center" wrapText="1"/>
    </xf>
    <xf numFmtId="165" fontId="50" fillId="7" borderId="51" xfId="0" applyNumberFormat="1" applyFont="1" applyFill="1" applyBorder="1" applyAlignment="1">
      <alignment horizontal="right" vertical="center"/>
    </xf>
    <xf numFmtId="9" fontId="49" fillId="7" borderId="51" xfId="1" applyFont="1" applyFill="1" applyBorder="1" applyAlignment="1" applyProtection="1">
      <alignment vertical="center" wrapText="1"/>
    </xf>
    <xf numFmtId="0" fontId="52" fillId="6" borderId="38" xfId="0" applyFont="1" applyFill="1" applyBorder="1" applyAlignment="1">
      <alignment vertical="center" wrapText="1"/>
    </xf>
    <xf numFmtId="0" fontId="51" fillId="6" borderId="37" xfId="0" applyFont="1" applyFill="1" applyBorder="1" applyAlignment="1">
      <alignment horizontal="center" vertical="center" wrapText="1"/>
    </xf>
    <xf numFmtId="0" fontId="51" fillId="8" borderId="38" xfId="0" applyFont="1" applyFill="1" applyBorder="1" applyAlignment="1">
      <alignment horizontal="center" vertical="center" wrapText="1"/>
    </xf>
    <xf numFmtId="0" fontId="52" fillId="6" borderId="35" xfId="0" applyFont="1" applyFill="1" applyBorder="1" applyAlignment="1">
      <alignment vertical="center" wrapText="1"/>
    </xf>
    <xf numFmtId="0" fontId="51" fillId="8" borderId="35" xfId="0" applyFont="1" applyFill="1" applyBorder="1" applyAlignment="1">
      <alignment vertical="center" wrapText="1"/>
    </xf>
    <xf numFmtId="0" fontId="50" fillId="5" borderId="43" xfId="0" applyFont="1" applyFill="1" applyBorder="1" applyAlignment="1">
      <alignment horizontal="right" vertical="center" wrapText="1"/>
    </xf>
    <xf numFmtId="0" fontId="50" fillId="5" borderId="29" xfId="0" applyFont="1" applyFill="1" applyBorder="1" applyAlignment="1">
      <alignment horizontal="right" vertical="center" wrapText="1"/>
    </xf>
    <xf numFmtId="165" fontId="50" fillId="7" borderId="10" xfId="0" applyNumberFormat="1" applyFont="1" applyFill="1" applyBorder="1" applyAlignment="1">
      <alignment horizontal="right" vertical="center"/>
    </xf>
    <xf numFmtId="0" fontId="50" fillId="4" borderId="18" xfId="0" applyFont="1" applyFill="1" applyBorder="1" applyAlignment="1">
      <alignment vertical="center" wrapText="1"/>
    </xf>
    <xf numFmtId="165" fontId="54" fillId="7" borderId="1" xfId="0" applyNumberFormat="1" applyFont="1" applyFill="1" applyBorder="1" applyAlignment="1">
      <alignment horizontal="right" vertical="center"/>
    </xf>
    <xf numFmtId="165" fontId="54" fillId="7" borderId="2" xfId="0" applyNumberFormat="1" applyFont="1" applyFill="1" applyBorder="1" applyAlignment="1">
      <alignment horizontal="right" vertical="center"/>
    </xf>
    <xf numFmtId="165" fontId="54" fillId="7" borderId="31" xfId="1" applyNumberFormat="1" applyFont="1" applyFill="1" applyBorder="1" applyAlignment="1" applyProtection="1">
      <alignment vertical="center"/>
    </xf>
    <xf numFmtId="0" fontId="53" fillId="0" borderId="13" xfId="0" applyFont="1" applyBorder="1" applyAlignment="1">
      <alignment horizontal="left" vertical="center" wrapText="1"/>
    </xf>
    <xf numFmtId="0" fontId="50" fillId="0" borderId="13" xfId="0" applyFont="1" applyBorder="1" applyAlignment="1">
      <alignment vertical="center" wrapText="1"/>
    </xf>
    <xf numFmtId="0" fontId="50" fillId="0" borderId="0" xfId="0" applyFont="1" applyAlignment="1">
      <alignment vertical="center" wrapText="1"/>
    </xf>
    <xf numFmtId="165" fontId="54" fillId="0" borderId="33" xfId="0" applyNumberFormat="1" applyFont="1" applyBorder="1" applyAlignment="1">
      <alignment horizontal="right" vertical="center"/>
    </xf>
    <xf numFmtId="165" fontId="54" fillId="0" borderId="34" xfId="0" applyNumberFormat="1" applyFont="1" applyBorder="1" applyAlignment="1">
      <alignment horizontal="right" vertical="center"/>
    </xf>
    <xf numFmtId="165" fontId="54" fillId="0" borderId="6" xfId="1" applyNumberFormat="1" applyFont="1" applyFill="1" applyBorder="1" applyAlignment="1" applyProtection="1">
      <alignment vertical="center"/>
    </xf>
    <xf numFmtId="0" fontId="52" fillId="6" borderId="20" xfId="0" applyFont="1" applyFill="1" applyBorder="1" applyAlignment="1">
      <alignment vertical="center" wrapText="1"/>
    </xf>
    <xf numFmtId="0" fontId="51" fillId="8" borderId="1" xfId="0" applyFont="1" applyFill="1" applyBorder="1" applyAlignment="1">
      <alignment horizontal="center" vertical="center" wrapText="1"/>
    </xf>
    <xf numFmtId="0" fontId="51" fillId="9" borderId="1" xfId="0" applyFont="1" applyFill="1" applyBorder="1" applyAlignment="1">
      <alignment horizontal="center" vertical="center" wrapText="1"/>
    </xf>
    <xf numFmtId="0" fontId="53" fillId="11" borderId="10" xfId="0" applyFont="1" applyFill="1" applyBorder="1" applyAlignment="1">
      <alignment horizontal="center" vertical="center" wrapText="1"/>
    </xf>
    <xf numFmtId="0" fontId="50" fillId="5" borderId="1" xfId="0" applyFont="1" applyFill="1" applyBorder="1" applyAlignment="1">
      <alignment horizontal="right" vertical="center" wrapText="1"/>
    </xf>
    <xf numFmtId="165" fontId="50" fillId="7" borderId="20" xfId="0" applyNumberFormat="1" applyFont="1" applyFill="1" applyBorder="1" applyAlignment="1">
      <alignment horizontal="right" vertical="center"/>
    </xf>
    <xf numFmtId="165" fontId="54" fillId="7" borderId="20" xfId="0" applyNumberFormat="1" applyFont="1" applyFill="1" applyBorder="1" applyAlignment="1">
      <alignment horizontal="right" vertical="center"/>
    </xf>
    <xf numFmtId="165" fontId="54" fillId="7" borderId="30" xfId="0" applyNumberFormat="1" applyFont="1" applyFill="1" applyBorder="1" applyAlignment="1">
      <alignment horizontal="right" vertical="center"/>
    </xf>
    <xf numFmtId="166" fontId="49" fillId="7" borderId="1" xfId="1" applyNumberFormat="1" applyFont="1" applyFill="1" applyBorder="1" applyAlignment="1" applyProtection="1">
      <alignment horizontal="right" vertical="center"/>
    </xf>
    <xf numFmtId="166" fontId="49" fillId="5" borderId="1" xfId="1" applyNumberFormat="1" applyFont="1" applyFill="1" applyBorder="1" applyAlignment="1" applyProtection="1">
      <alignment horizontal="right" vertical="center"/>
    </xf>
    <xf numFmtId="165" fontId="54" fillId="5" borderId="9" xfId="1" applyNumberFormat="1" applyFont="1" applyFill="1" applyBorder="1" applyAlignment="1" applyProtection="1">
      <alignment vertical="center"/>
    </xf>
    <xf numFmtId="0" fontId="51" fillId="2" borderId="2" xfId="0" applyFont="1" applyFill="1" applyBorder="1" applyAlignment="1">
      <alignment horizontal="center" vertical="center" wrapText="1"/>
    </xf>
    <xf numFmtId="0" fontId="51" fillId="2" borderId="3" xfId="0" applyFont="1" applyFill="1" applyBorder="1" applyAlignment="1">
      <alignment horizontal="center" vertical="center" wrapText="1"/>
    </xf>
    <xf numFmtId="0" fontId="58" fillId="2" borderId="3" xfId="0" applyFont="1" applyFill="1" applyBorder="1" applyAlignment="1">
      <alignment horizontal="left" vertical="center" wrapText="1"/>
    </xf>
    <xf numFmtId="166" fontId="49" fillId="2" borderId="3" xfId="1" applyNumberFormat="1" applyFont="1" applyFill="1" applyBorder="1" applyAlignment="1" applyProtection="1">
      <alignment horizontal="right" vertical="center"/>
    </xf>
    <xf numFmtId="166" fontId="49" fillId="2" borderId="4" xfId="1" applyNumberFormat="1" applyFont="1" applyFill="1" applyBorder="1" applyAlignment="1" applyProtection="1">
      <alignment vertical="center"/>
    </xf>
    <xf numFmtId="166" fontId="49" fillId="2" borderId="7" xfId="1" applyNumberFormat="1" applyFont="1" applyFill="1" applyBorder="1" applyAlignment="1" applyProtection="1">
      <alignment vertical="center"/>
    </xf>
    <xf numFmtId="0" fontId="51" fillId="5" borderId="1" xfId="0" applyFont="1" applyFill="1" applyBorder="1" applyAlignment="1">
      <alignment vertical="center" wrapText="1"/>
    </xf>
    <xf numFmtId="0" fontId="50" fillId="5" borderId="1" xfId="0" applyFont="1" applyFill="1" applyBorder="1" applyAlignment="1">
      <alignment vertical="center" wrapText="1"/>
    </xf>
    <xf numFmtId="165" fontId="63" fillId="7" borderId="10" xfId="0" applyNumberFormat="1" applyFont="1" applyFill="1" applyBorder="1" applyAlignment="1">
      <alignment horizontal="right" vertical="center"/>
    </xf>
    <xf numFmtId="0" fontId="5" fillId="14" borderId="48" xfId="0" applyFont="1" applyFill="1" applyBorder="1" applyAlignment="1">
      <alignment horizontal="center" vertical="center" wrapText="1"/>
    </xf>
    <xf numFmtId="0" fontId="49" fillId="14" borderId="35" xfId="0" applyFont="1" applyFill="1" applyBorder="1" applyAlignment="1">
      <alignment horizontal="center" vertical="center" wrapText="1"/>
    </xf>
    <xf numFmtId="0" fontId="50" fillId="14" borderId="33" xfId="0" applyFont="1" applyFill="1" applyBorder="1" applyAlignment="1">
      <alignment horizontal="left" vertical="center" wrapText="1"/>
    </xf>
    <xf numFmtId="0" fontId="5" fillId="14" borderId="48" xfId="0" applyFont="1" applyFill="1" applyBorder="1" applyAlignment="1">
      <alignment vertical="center"/>
    </xf>
    <xf numFmtId="0" fontId="49" fillId="14" borderId="35" xfId="0" applyFont="1" applyFill="1" applyBorder="1" applyAlignment="1">
      <alignment vertical="center"/>
    </xf>
    <xf numFmtId="0" fontId="1" fillId="14" borderId="48" xfId="0" applyFont="1" applyFill="1" applyBorder="1" applyAlignment="1">
      <alignment horizontal="left" vertical="center"/>
    </xf>
    <xf numFmtId="0" fontId="41" fillId="14" borderId="35" xfId="0" applyFont="1" applyFill="1" applyBorder="1" applyAlignment="1">
      <alignment horizontal="left" vertical="center"/>
    </xf>
    <xf numFmtId="0" fontId="9" fillId="14" borderId="48" xfId="0" applyFont="1" applyFill="1" applyBorder="1" applyAlignment="1">
      <alignment horizontal="left" vertical="center"/>
    </xf>
    <xf numFmtId="0" fontId="49" fillId="14" borderId="35" xfId="0" applyFont="1" applyFill="1" applyBorder="1" applyAlignment="1">
      <alignment horizontal="left" vertical="center"/>
    </xf>
    <xf numFmtId="0" fontId="50" fillId="14" borderId="34" xfId="0" applyFont="1" applyFill="1" applyBorder="1" applyAlignment="1">
      <alignment horizontal="left" vertical="center" wrapText="1"/>
    </xf>
    <xf numFmtId="0" fontId="49" fillId="14" borderId="34" xfId="0" applyFont="1" applyFill="1" applyBorder="1" applyAlignment="1">
      <alignment horizontal="left" vertical="center"/>
    </xf>
    <xf numFmtId="0" fontId="49" fillId="14" borderId="0" xfId="0" applyFont="1" applyFill="1" applyAlignment="1" applyProtection="1">
      <alignment horizontal="left" vertical="center"/>
      <protection locked="0"/>
    </xf>
    <xf numFmtId="0" fontId="51" fillId="14" borderId="34" xfId="0" applyFont="1" applyFill="1" applyBorder="1" applyAlignment="1">
      <alignment vertical="center" wrapText="1"/>
    </xf>
    <xf numFmtId="0" fontId="9" fillId="14" borderId="5" xfId="0" applyFont="1" applyFill="1" applyBorder="1" applyAlignment="1">
      <alignment vertical="center"/>
    </xf>
    <xf numFmtId="0" fontId="1" fillId="14" borderId="5" xfId="0" applyFont="1" applyFill="1" applyBorder="1" applyAlignment="1">
      <alignment horizontal="left" vertical="center"/>
    </xf>
    <xf numFmtId="0" fontId="50" fillId="14" borderId="18" xfId="0" applyFont="1" applyFill="1" applyBorder="1" applyAlignment="1">
      <alignment vertical="center" wrapText="1"/>
    </xf>
    <xf numFmtId="0" fontId="62" fillId="14" borderId="0" xfId="0" applyFont="1" applyFill="1" applyAlignment="1">
      <alignment horizontal="right" vertical="center" wrapText="1"/>
    </xf>
    <xf numFmtId="0" fontId="1" fillId="14" borderId="56" xfId="0" applyFont="1" applyFill="1" applyBorder="1" applyAlignment="1">
      <alignment horizontal="left" vertical="center"/>
    </xf>
    <xf numFmtId="0" fontId="14" fillId="14" borderId="16" xfId="0" applyFont="1" applyFill="1" applyBorder="1" applyAlignment="1">
      <alignment vertical="center" wrapText="1"/>
    </xf>
    <xf numFmtId="0" fontId="1" fillId="14" borderId="16" xfId="0" applyFont="1" applyFill="1" applyBorder="1" applyAlignment="1">
      <alignment horizontal="left" vertical="center" wrapText="1"/>
    </xf>
    <xf numFmtId="166" fontId="1" fillId="14" borderId="16" xfId="0" applyNumberFormat="1" applyFont="1" applyFill="1" applyBorder="1" applyAlignment="1">
      <alignment horizontal="left" vertical="center" wrapText="1"/>
    </xf>
    <xf numFmtId="0" fontId="1" fillId="14" borderId="17" xfId="0" applyFont="1" applyFill="1" applyBorder="1" applyAlignment="1">
      <alignment horizontal="left" vertical="center"/>
    </xf>
    <xf numFmtId="0" fontId="6" fillId="14" borderId="26" xfId="0" applyFont="1" applyFill="1" applyBorder="1" applyAlignment="1">
      <alignment horizontal="left" vertical="center" wrapText="1"/>
    </xf>
    <xf numFmtId="0" fontId="49" fillId="14" borderId="0" xfId="0" applyFont="1" applyFill="1" applyAlignment="1">
      <alignment horizontal="left" vertical="center"/>
    </xf>
    <xf numFmtId="0" fontId="14" fillId="0" borderId="0" xfId="0" applyFont="1" applyAlignment="1">
      <alignment vertical="center" wrapText="1"/>
    </xf>
    <xf numFmtId="166" fontId="1" fillId="0" borderId="0" xfId="0" applyNumberFormat="1" applyFont="1" applyAlignment="1">
      <alignment horizontal="left" vertical="center" wrapText="1"/>
    </xf>
    <xf numFmtId="44" fontId="1" fillId="0" borderId="0" xfId="2" applyFont="1" applyAlignment="1" applyProtection="1">
      <alignment horizontal="left" vertical="center" wrapText="1"/>
    </xf>
    <xf numFmtId="166" fontId="1" fillId="0" borderId="0" xfId="0" applyNumberFormat="1" applyFont="1" applyAlignment="1">
      <alignment horizontal="center" vertical="center" wrapText="1"/>
    </xf>
    <xf numFmtId="0" fontId="1" fillId="0" borderId="0" xfId="0" applyFont="1" applyAlignment="1">
      <alignment horizontal="center" vertical="center"/>
    </xf>
    <xf numFmtId="165" fontId="1" fillId="0" borderId="0" xfId="0" applyNumberFormat="1" applyFont="1" applyAlignment="1">
      <alignment horizontal="right" vertical="center" wrapText="1"/>
    </xf>
    <xf numFmtId="165" fontId="1" fillId="0" borderId="0" xfId="0" applyNumberFormat="1" applyFont="1" applyAlignment="1">
      <alignment horizontal="right" vertical="center"/>
    </xf>
    <xf numFmtId="0" fontId="0" fillId="0" borderId="0" xfId="0" applyAlignment="1">
      <alignment wrapText="1"/>
    </xf>
    <xf numFmtId="0" fontId="77" fillId="0" borderId="1" xfId="0" applyFont="1" applyBorder="1" applyAlignment="1">
      <alignment vertical="top" wrapText="1"/>
    </xf>
    <xf numFmtId="0" fontId="0" fillId="0" borderId="1" xfId="0" applyBorder="1"/>
    <xf numFmtId="0" fontId="53" fillId="14" borderId="0" xfId="0" applyFont="1" applyFill="1" applyAlignment="1">
      <alignment horizontal="right" vertical="center" wrapText="1"/>
    </xf>
    <xf numFmtId="0" fontId="53" fillId="14" borderId="33" xfId="0" applyFont="1" applyFill="1" applyBorder="1" applyAlignment="1">
      <alignment horizontal="right" vertical="center" wrapText="1"/>
    </xf>
    <xf numFmtId="0" fontId="53" fillId="14" borderId="0" xfId="0" applyFont="1" applyFill="1" applyAlignment="1">
      <alignment horizontal="center" vertical="center" wrapText="1"/>
    </xf>
    <xf numFmtId="0" fontId="59" fillId="13" borderId="0" xfId="0" applyFont="1" applyFill="1" applyAlignment="1">
      <alignment horizontal="center" vertical="distributed" wrapText="1"/>
    </xf>
    <xf numFmtId="0" fontId="51" fillId="6" borderId="39" xfId="0" applyFont="1" applyFill="1" applyBorder="1" applyAlignment="1">
      <alignment horizontal="center" vertical="center" wrapText="1"/>
    </xf>
    <xf numFmtId="0" fontId="51" fillId="6" borderId="40" xfId="0" applyFont="1" applyFill="1" applyBorder="1" applyAlignment="1">
      <alignment horizontal="center" vertical="center" wrapText="1"/>
    </xf>
    <xf numFmtId="0" fontId="51" fillId="6" borderId="34" xfId="0" applyFont="1" applyFill="1" applyBorder="1" applyAlignment="1">
      <alignment horizontal="center" vertical="center" wrapText="1"/>
    </xf>
    <xf numFmtId="0" fontId="51" fillId="6" borderId="33" xfId="0" applyFont="1" applyFill="1" applyBorder="1" applyAlignment="1">
      <alignment horizontal="center" vertical="center" wrapText="1"/>
    </xf>
    <xf numFmtId="0" fontId="51" fillId="6" borderId="43" xfId="0" applyFont="1" applyFill="1" applyBorder="1" applyAlignment="1">
      <alignment horizontal="center" vertical="center" wrapText="1"/>
    </xf>
    <xf numFmtId="0" fontId="51" fillId="6" borderId="42" xfId="0" applyFont="1" applyFill="1" applyBorder="1" applyAlignment="1">
      <alignment horizontal="center" vertical="center" wrapText="1"/>
    </xf>
    <xf numFmtId="0" fontId="51" fillId="6" borderId="0" xfId="0" applyFont="1" applyFill="1" applyAlignment="1">
      <alignment horizontal="center" vertical="center" wrapText="1"/>
    </xf>
    <xf numFmtId="0" fontId="51" fillId="6" borderId="41" xfId="0" applyFont="1" applyFill="1" applyBorder="1" applyAlignment="1">
      <alignment horizontal="center" vertical="center" wrapText="1"/>
    </xf>
    <xf numFmtId="0" fontId="51" fillId="6" borderId="4" xfId="0" applyFont="1" applyFill="1" applyBorder="1" applyAlignment="1">
      <alignment horizontal="center" vertical="center" wrapText="1"/>
    </xf>
    <xf numFmtId="0" fontId="53" fillId="14" borderId="3" xfId="0" applyFont="1" applyFill="1" applyBorder="1" applyAlignment="1">
      <alignment horizontal="right" vertical="center" wrapText="1"/>
    </xf>
    <xf numFmtId="0" fontId="51" fillId="6" borderId="29" xfId="0" applyFont="1" applyFill="1" applyBorder="1" applyAlignment="1">
      <alignment horizontal="center" vertical="center" wrapText="1"/>
    </xf>
    <xf numFmtId="0" fontId="51" fillId="6" borderId="32" xfId="0" applyFont="1" applyFill="1" applyBorder="1" applyAlignment="1">
      <alignment horizontal="center" vertical="center" wrapText="1"/>
    </xf>
    <xf numFmtId="0" fontId="51" fillId="6" borderId="22" xfId="0" applyFont="1" applyFill="1" applyBorder="1" applyAlignment="1">
      <alignment horizontal="center" vertical="center" wrapText="1"/>
    </xf>
    <xf numFmtId="0" fontId="51" fillId="6" borderId="21" xfId="0" applyFont="1" applyFill="1" applyBorder="1" applyAlignment="1">
      <alignment horizontal="center" vertical="center" wrapText="1"/>
    </xf>
    <xf numFmtId="0" fontId="42" fillId="0" borderId="0" xfId="0" applyFont="1" applyAlignment="1">
      <alignment horizontal="right" vertical="center" wrapText="1"/>
    </xf>
    <xf numFmtId="0" fontId="43" fillId="0" borderId="0" xfId="0" applyFont="1" applyAlignment="1">
      <alignment horizontal="right" vertical="center"/>
    </xf>
    <xf numFmtId="0" fontId="64" fillId="3" borderId="75" xfId="0" applyFont="1" applyFill="1" applyBorder="1" applyAlignment="1">
      <alignment horizontal="left" vertical="center" wrapText="1"/>
    </xf>
    <xf numFmtId="0" fontId="64" fillId="3" borderId="76" xfId="0" applyFont="1" applyFill="1" applyBorder="1" applyAlignment="1">
      <alignment horizontal="left" vertical="center" wrapText="1"/>
    </xf>
    <xf numFmtId="0" fontId="64" fillId="3" borderId="77"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66" xfId="0" applyFont="1" applyFill="1" applyBorder="1" applyAlignment="1">
      <alignment horizontal="left" vertical="center" wrapText="1"/>
    </xf>
    <xf numFmtId="0" fontId="45" fillId="0" borderId="67" xfId="0" applyFont="1" applyBorder="1" applyAlignment="1" applyProtection="1">
      <alignment horizontal="center" vertical="center" wrapText="1"/>
      <protection locked="0"/>
    </xf>
    <xf numFmtId="0" fontId="45" fillId="0" borderId="68" xfId="0" applyFont="1" applyBorder="1" applyAlignment="1" applyProtection="1">
      <alignment horizontal="center" vertical="center" wrapText="1"/>
      <protection locked="0"/>
    </xf>
    <xf numFmtId="0" fontId="44" fillId="3" borderId="56" xfId="0" applyFont="1" applyFill="1" applyBorder="1" applyAlignment="1">
      <alignment horizontal="left" vertical="center" wrapText="1"/>
    </xf>
    <xf numFmtId="0" fontId="44" fillId="3" borderId="16" xfId="0" applyFont="1" applyFill="1" applyBorder="1" applyAlignment="1">
      <alignment horizontal="left" vertical="center" wrapText="1"/>
    </xf>
    <xf numFmtId="0" fontId="44" fillId="3" borderId="64" xfId="0" applyFont="1" applyFill="1" applyBorder="1" applyAlignment="1">
      <alignment horizontal="left" vertical="center" wrapText="1"/>
    </xf>
    <xf numFmtId="0" fontId="46" fillId="0" borderId="12" xfId="0" applyFont="1" applyBorder="1" applyAlignment="1">
      <alignment horizontal="center" vertical="center" wrapText="1"/>
    </xf>
    <xf numFmtId="0" fontId="46" fillId="0" borderId="49" xfId="0" applyFont="1" applyBorder="1" applyAlignment="1">
      <alignment horizontal="center" vertical="center" wrapText="1"/>
    </xf>
    <xf numFmtId="0" fontId="47" fillId="14" borderId="69" xfId="0" applyFont="1" applyFill="1" applyBorder="1" applyAlignment="1">
      <alignment horizontal="center" vertical="center" wrapText="1"/>
    </xf>
    <xf numFmtId="0" fontId="47" fillId="14" borderId="70" xfId="0" applyFont="1" applyFill="1" applyBorder="1" applyAlignment="1">
      <alignment horizontal="center" vertical="center" wrapText="1"/>
    </xf>
    <xf numFmtId="0" fontId="47" fillId="14" borderId="71" xfId="0" applyFont="1" applyFill="1" applyBorder="1" applyAlignment="1">
      <alignment horizontal="center" vertical="center" wrapText="1"/>
    </xf>
    <xf numFmtId="0" fontId="45" fillId="8" borderId="72" xfId="0" applyFont="1" applyFill="1" applyBorder="1" applyAlignment="1">
      <alignment horizontal="center" vertical="center" wrapText="1"/>
    </xf>
    <xf numFmtId="0" fontId="45" fillId="8" borderId="71" xfId="0" applyFont="1" applyFill="1" applyBorder="1" applyAlignment="1">
      <alignment horizontal="center" vertical="center" wrapText="1"/>
    </xf>
    <xf numFmtId="0" fontId="51" fillId="6" borderId="35" xfId="0" applyFont="1" applyFill="1" applyBorder="1" applyAlignment="1">
      <alignment horizontal="center" vertical="center" wrapText="1"/>
    </xf>
    <xf numFmtId="0" fontId="53" fillId="14" borderId="13" xfId="0" applyFont="1" applyFill="1" applyBorder="1" applyAlignment="1">
      <alignment horizontal="right" vertical="center" wrapText="1"/>
    </xf>
    <xf numFmtId="0" fontId="53" fillId="14" borderId="21" xfId="0" applyFont="1" applyFill="1" applyBorder="1" applyAlignment="1">
      <alignment horizontal="right" vertical="center" wrapText="1"/>
    </xf>
    <xf numFmtId="0" fontId="42" fillId="0" borderId="0" xfId="0" applyFont="1" applyAlignment="1" applyProtection="1">
      <alignment horizontal="right" vertical="center" wrapText="1"/>
      <protection locked="0"/>
    </xf>
    <xf numFmtId="0" fontId="43" fillId="0" borderId="0" xfId="0" applyFont="1" applyAlignment="1" applyProtection="1">
      <alignment horizontal="right" vertical="center"/>
      <protection locked="0"/>
    </xf>
    <xf numFmtId="0" fontId="13" fillId="0" borderId="67" xfId="0" applyFont="1" applyBorder="1" applyAlignment="1" applyProtection="1">
      <alignment horizontal="center" vertical="center" wrapText="1"/>
      <protection locked="0"/>
    </xf>
    <xf numFmtId="0" fontId="13" fillId="0" borderId="68" xfId="0" applyFont="1" applyBorder="1" applyAlignment="1" applyProtection="1">
      <alignment horizontal="center" vertical="center" wrapText="1"/>
      <protection locked="0"/>
    </xf>
    <xf numFmtId="0" fontId="0" fillId="0" borderId="1" xfId="0" applyBorder="1" applyAlignment="1">
      <alignment horizontal="left" vertical="top"/>
    </xf>
    <xf numFmtId="0" fontId="75" fillId="0" borderId="1" xfId="0" applyFont="1" applyBorder="1" applyAlignment="1">
      <alignment horizontal="right" vertical="center" wrapText="1"/>
    </xf>
    <xf numFmtId="0" fontId="79" fillId="5" borderId="1" xfId="0" applyFont="1" applyFill="1" applyBorder="1" applyAlignment="1">
      <alignment vertical="top" wrapText="1"/>
    </xf>
    <xf numFmtId="0" fontId="76" fillId="5" borderId="1" xfId="0" applyFont="1" applyFill="1" applyBorder="1" applyAlignment="1">
      <alignment vertical="top" wrapText="1"/>
    </xf>
    <xf numFmtId="0" fontId="78" fillId="0" borderId="1" xfId="0" applyFont="1" applyBorder="1" applyAlignment="1">
      <alignment horizontal="center" vertical="top"/>
    </xf>
    <xf numFmtId="0" fontId="78" fillId="0" borderId="1" xfId="0" applyFont="1" applyBorder="1" applyAlignment="1">
      <alignment horizontal="center"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8" xfId="0" applyBorder="1" applyAlignment="1">
      <alignment horizontal="left" vertical="top"/>
    </xf>
    <xf numFmtId="0" fontId="78" fillId="0" borderId="2" xfId="0" applyFont="1" applyBorder="1" applyAlignment="1">
      <alignment horizontal="center" vertical="top"/>
    </xf>
    <xf numFmtId="0" fontId="78" fillId="0" borderId="3" xfId="0" applyFont="1" applyBorder="1" applyAlignment="1">
      <alignment horizontal="center" vertical="top"/>
    </xf>
    <xf numFmtId="0" fontId="78" fillId="0" borderId="18" xfId="0" applyFont="1" applyBorder="1" applyAlignment="1">
      <alignment horizontal="center" vertical="top"/>
    </xf>
    <xf numFmtId="0" fontId="78" fillId="0" borderId="2" xfId="0" applyFont="1" applyBorder="1" applyAlignment="1">
      <alignment horizontal="center" vertical="top" wrapText="1"/>
    </xf>
    <xf numFmtId="0" fontId="78" fillId="0" borderId="3" xfId="0" applyFont="1" applyBorder="1" applyAlignment="1">
      <alignment horizontal="center" vertical="top" wrapText="1"/>
    </xf>
    <xf numFmtId="0" fontId="78" fillId="0" borderId="18" xfId="0" applyFont="1" applyBorder="1" applyAlignment="1">
      <alignment horizontal="center" vertical="top" wrapText="1"/>
    </xf>
    <xf numFmtId="0" fontId="75" fillId="0" borderId="2" xfId="0" applyFont="1" applyBorder="1" applyAlignment="1">
      <alignment horizontal="right" vertical="center" wrapText="1"/>
    </xf>
    <xf numFmtId="0" fontId="75" fillId="0" borderId="3" xfId="0" applyFont="1" applyBorder="1" applyAlignment="1">
      <alignment horizontal="right" vertical="center" wrapText="1"/>
    </xf>
    <xf numFmtId="0" fontId="75" fillId="0" borderId="18" xfId="0" applyFont="1" applyBorder="1" applyAlignment="1">
      <alignment horizontal="right" vertical="center" wrapText="1"/>
    </xf>
    <xf numFmtId="0" fontId="79" fillId="5" borderId="2" xfId="0" applyFont="1" applyFill="1" applyBorder="1" applyAlignment="1">
      <alignment vertical="top" wrapText="1"/>
    </xf>
    <xf numFmtId="0" fontId="76" fillId="5" borderId="3" xfId="0" applyFont="1" applyFill="1" applyBorder="1" applyAlignment="1">
      <alignment vertical="top" wrapText="1"/>
    </xf>
    <xf numFmtId="0" fontId="76" fillId="5" borderId="18" xfId="0" applyFont="1" applyFill="1" applyBorder="1" applyAlignment="1">
      <alignment vertical="top" wrapText="1"/>
    </xf>
    <xf numFmtId="0" fontId="30" fillId="0" borderId="65" xfId="0" applyFont="1" applyBorder="1" applyAlignment="1" applyProtection="1">
      <alignment horizontal="right" vertical="center" wrapText="1"/>
      <protection locked="0"/>
    </xf>
    <xf numFmtId="0" fontId="1" fillId="0" borderId="65" xfId="0" applyFont="1" applyBorder="1" applyAlignment="1" applyProtection="1">
      <alignment horizontal="right" vertical="center"/>
      <protection locked="0"/>
    </xf>
    <xf numFmtId="0" fontId="24" fillId="3" borderId="61"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1" fillId="3" borderId="63"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66" xfId="0" applyFont="1" applyFill="1" applyBorder="1" applyAlignment="1">
      <alignment horizontal="left" vertical="center" wrapText="1"/>
    </xf>
    <xf numFmtId="0" fontId="14" fillId="6" borderId="41" xfId="0" applyFont="1" applyFill="1" applyBorder="1" applyAlignment="1">
      <alignment horizontal="center" vertical="center" wrapText="1"/>
    </xf>
    <xf numFmtId="0" fontId="14" fillId="6" borderId="0" xfId="0" applyFont="1" applyFill="1" applyAlignment="1">
      <alignment horizontal="center" vertical="center" wrapText="1"/>
    </xf>
    <xf numFmtId="0" fontId="14" fillId="6" borderId="4" xfId="0" applyFont="1" applyFill="1" applyBorder="1" applyAlignment="1">
      <alignment horizontal="center" vertical="center" wrapText="1"/>
    </xf>
    <xf numFmtId="0" fontId="12" fillId="3" borderId="56"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2" fillId="3" borderId="64" xfId="0" applyFont="1" applyFill="1" applyBorder="1" applyAlignment="1">
      <alignment horizontal="left" vertical="center" wrapText="1"/>
    </xf>
    <xf numFmtId="0" fontId="36" fillId="0" borderId="12" xfId="0" applyFont="1" applyBorder="1" applyAlignment="1" applyProtection="1">
      <alignment horizontal="center" vertical="center" wrapText="1"/>
      <protection locked="0"/>
    </xf>
    <xf numFmtId="0" fontId="36" fillId="0" borderId="49" xfId="0" applyFont="1" applyBorder="1" applyAlignment="1" applyProtection="1">
      <alignment horizontal="center" vertical="center" wrapText="1"/>
      <protection locked="0"/>
    </xf>
    <xf numFmtId="0" fontId="34" fillId="10" borderId="69" xfId="0" applyFont="1" applyFill="1" applyBorder="1" applyAlignment="1">
      <alignment horizontal="center" vertical="center" wrapText="1"/>
    </xf>
    <xf numFmtId="0" fontId="34" fillId="10" borderId="70" xfId="0" applyFont="1" applyFill="1" applyBorder="1" applyAlignment="1">
      <alignment horizontal="center" vertical="center" wrapText="1"/>
    </xf>
    <xf numFmtId="0" fontId="34" fillId="10" borderId="71" xfId="0" applyFont="1" applyFill="1" applyBorder="1" applyAlignment="1">
      <alignment horizontal="center" vertical="center" wrapText="1"/>
    </xf>
    <xf numFmtId="0" fontId="13" fillId="8" borderId="72" xfId="0" applyFont="1" applyFill="1" applyBorder="1" applyAlignment="1">
      <alignment horizontal="center" vertical="center" wrapText="1"/>
    </xf>
    <xf numFmtId="0" fontId="13" fillId="8" borderId="71"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6" fillId="10" borderId="13" xfId="0" applyFont="1" applyFill="1" applyBorder="1" applyAlignment="1">
      <alignment horizontal="right" vertical="center" wrapText="1"/>
    </xf>
    <xf numFmtId="0" fontId="16" fillId="10" borderId="21" xfId="0" applyFont="1" applyFill="1" applyBorder="1" applyAlignment="1">
      <alignment horizontal="right" vertical="center" wrapText="1"/>
    </xf>
    <xf numFmtId="0" fontId="14" fillId="6" borderId="22"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2"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33" fillId="10" borderId="0" xfId="0" applyFont="1" applyFill="1" applyAlignment="1">
      <alignment horizontal="right" vertical="center" wrapText="1"/>
    </xf>
    <xf numFmtId="0" fontId="16" fillId="10" borderId="3" xfId="0" applyFont="1" applyFill="1" applyBorder="1" applyAlignment="1">
      <alignment horizontal="right" vertical="center" wrapText="1"/>
    </xf>
    <xf numFmtId="0" fontId="14" fillId="6" borderId="32" xfId="0" applyFont="1" applyFill="1" applyBorder="1" applyAlignment="1">
      <alignment horizontal="center" vertical="center" wrapText="1"/>
    </xf>
    <xf numFmtId="0" fontId="16" fillId="10" borderId="0" xfId="0" applyFont="1" applyFill="1" applyAlignment="1">
      <alignment horizontal="right" vertical="center" wrapText="1"/>
    </xf>
    <xf numFmtId="0" fontId="16" fillId="10" borderId="33" xfId="0" applyFont="1" applyFill="1" applyBorder="1" applyAlignment="1">
      <alignment horizontal="right" vertical="center" wrapText="1"/>
    </xf>
    <xf numFmtId="0" fontId="16" fillId="10" borderId="0" xfId="0" applyFont="1" applyFill="1" applyAlignment="1">
      <alignment horizontal="center" vertical="center" wrapText="1"/>
    </xf>
    <xf numFmtId="0" fontId="69" fillId="3" borderId="75" xfId="0" applyFont="1" applyFill="1" applyBorder="1" applyAlignment="1">
      <alignment horizontal="left" vertical="center" wrapText="1"/>
    </xf>
    <xf numFmtId="0" fontId="69" fillId="3" borderId="76" xfId="0" applyFont="1" applyFill="1" applyBorder="1" applyAlignment="1">
      <alignment horizontal="left" vertical="center" wrapText="1"/>
    </xf>
    <xf numFmtId="0" fontId="69" fillId="3" borderId="77" xfId="0" applyFont="1" applyFill="1" applyBorder="1" applyAlignment="1">
      <alignment horizontal="left" vertical="center" wrapText="1"/>
    </xf>
    <xf numFmtId="167" fontId="4" fillId="7" borderId="56" xfId="0" applyNumberFormat="1" applyFont="1" applyFill="1" applyBorder="1" applyAlignment="1">
      <alignment horizontal="center" vertical="top" wrapText="1"/>
    </xf>
    <xf numFmtId="167" fontId="4" fillId="7" borderId="17" xfId="0" applyNumberFormat="1" applyFont="1" applyFill="1" applyBorder="1" applyAlignment="1">
      <alignment horizontal="center" vertical="top" wrapText="1"/>
    </xf>
    <xf numFmtId="0" fontId="4" fillId="7" borderId="56" xfId="0" applyFont="1" applyFill="1" applyBorder="1" applyAlignment="1">
      <alignment horizontal="center" vertical="top" wrapText="1"/>
    </xf>
    <xf numFmtId="0" fontId="4" fillId="7" borderId="17" xfId="0" applyFont="1" applyFill="1" applyBorder="1" applyAlignment="1">
      <alignment horizontal="center" vertical="top" wrapText="1"/>
    </xf>
    <xf numFmtId="0" fontId="5" fillId="0" borderId="0" xfId="0" applyFont="1" applyAlignment="1">
      <alignment horizontal="center" vertical="top" wrapText="1"/>
    </xf>
    <xf numFmtId="0" fontId="13"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9" xfId="0" applyFont="1" applyBorder="1" applyAlignment="1">
      <alignment horizontal="center" vertical="center" wrapText="1"/>
    </xf>
    <xf numFmtId="0" fontId="5" fillId="0" borderId="0" xfId="0" quotePrefix="1" applyFont="1" applyAlignment="1">
      <alignment horizontal="center" vertical="top" wrapText="1"/>
    </xf>
    <xf numFmtId="0" fontId="6" fillId="14" borderId="27"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14" borderId="25" xfId="0" applyFont="1" applyFill="1" applyBorder="1" applyAlignment="1">
      <alignment horizontal="center" vertical="center" wrapText="1"/>
    </xf>
    <xf numFmtId="0" fontId="6" fillId="14" borderId="52" xfId="0" applyFont="1" applyFill="1" applyBorder="1" applyAlignment="1">
      <alignment horizontal="center" vertical="center" wrapText="1"/>
    </xf>
    <xf numFmtId="0" fontId="6" fillId="14" borderId="57"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6" fillId="14" borderId="45" xfId="0" applyFont="1" applyFill="1" applyBorder="1" applyAlignment="1">
      <alignment horizontal="center" vertical="center" wrapText="1"/>
    </xf>
    <xf numFmtId="0" fontId="6" fillId="14" borderId="46" xfId="0" applyFont="1" applyFill="1" applyBorder="1" applyAlignment="1">
      <alignment horizontal="center" vertical="center" wrapText="1"/>
    </xf>
    <xf numFmtId="0" fontId="19" fillId="12" borderId="52" xfId="0" applyFont="1" applyFill="1" applyBorder="1" applyAlignment="1">
      <alignment horizontal="center" vertical="center" wrapText="1"/>
    </xf>
    <xf numFmtId="0" fontId="19" fillId="12" borderId="53" xfId="0" applyFont="1" applyFill="1" applyBorder="1" applyAlignment="1">
      <alignment horizontal="center" vertical="center" wrapText="1"/>
    </xf>
    <xf numFmtId="0" fontId="4" fillId="4" borderId="56" xfId="0" applyFont="1" applyFill="1" applyBorder="1" applyAlignment="1">
      <alignment horizontal="center" vertical="top" wrapText="1"/>
    </xf>
    <xf numFmtId="0" fontId="4" fillId="4" borderId="17" xfId="0" applyFont="1" applyFill="1" applyBorder="1" applyAlignment="1">
      <alignment horizontal="center" vertical="top" wrapText="1"/>
    </xf>
    <xf numFmtId="0" fontId="19" fillId="4" borderId="4"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4" fillId="4" borderId="16" xfId="0" applyFont="1" applyFill="1" applyBorder="1" applyAlignment="1">
      <alignment horizontal="center" vertical="top" wrapText="1"/>
    </xf>
  </cellXfs>
  <cellStyles count="4">
    <cellStyle name="Comma" xfId="3" builtinId="3"/>
    <cellStyle name="Currency" xfId="2" builtinId="4"/>
    <cellStyle name="Normal" xfId="0" builtinId="0"/>
    <cellStyle name="Percent" xfId="1" builtinId="5"/>
  </cellStyles>
  <dxfs count="44">
    <dxf>
      <font>
        <color rgb="FFC00000"/>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i val="0"/>
        <color rgb="FFC00000"/>
      </font>
      <fill>
        <patternFill>
          <bgColor theme="5" tint="0.79998168889431442"/>
        </patternFill>
      </fill>
      <border>
        <left style="thin">
          <color rgb="FFC00000"/>
        </left>
        <right style="thin">
          <color rgb="FFC00000"/>
        </right>
        <top style="thin">
          <color rgb="FFC00000"/>
        </top>
        <bottom style="thin">
          <color rgb="FFC00000"/>
        </bottom>
      </border>
    </dxf>
  </dxfs>
  <tableStyles count="0" defaultTableStyle="TableStyleMedium9" defaultPivotStyle="PivotStyleLight16"/>
  <colors>
    <mruColors>
      <color rgb="FF0F6CB6"/>
      <color rgb="FF231F20"/>
      <color rgb="FF22548A"/>
      <color rgb="FFFFFF99"/>
      <color rgb="FFD3E8C6"/>
      <color rgb="FFC6E2FA"/>
      <color rgb="FF8FC7F5"/>
      <color rgb="FFE7F3FD"/>
      <color rgb="FF6CA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4605867</xdr:colOff>
      <xdr:row>76</xdr:row>
      <xdr:rowOff>203200</xdr:rowOff>
    </xdr:from>
    <xdr:to>
      <xdr:col>5</xdr:col>
      <xdr:colOff>5350934</xdr:colOff>
      <xdr:row>76</xdr:row>
      <xdr:rowOff>313266</xdr:rowOff>
    </xdr:to>
    <xdr:sp macro="" textlink="">
      <xdr:nvSpPr>
        <xdr:cNvPr id="2" name="Right Arrow 2">
          <a:extLst>
            <a:ext uri="{FF2B5EF4-FFF2-40B4-BE49-F238E27FC236}">
              <a16:creationId xmlns:a16="http://schemas.microsoft.com/office/drawing/2014/main" id="{9A2577FC-F46A-4C92-860A-2B4EDD0D9713}"/>
            </a:ext>
          </a:extLst>
        </xdr:cNvPr>
        <xdr:cNvSpPr/>
      </xdr:nvSpPr>
      <xdr:spPr>
        <a:xfrm>
          <a:off x="6929967" y="19916140"/>
          <a:ext cx="745067" cy="110066"/>
        </a:xfrm>
        <a:prstGeom prst="rightArrow">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25401</xdr:colOff>
      <xdr:row>0</xdr:row>
      <xdr:rowOff>6487</xdr:rowOff>
    </xdr:from>
    <xdr:to>
      <xdr:col>5</xdr:col>
      <xdr:colOff>152401</xdr:colOff>
      <xdr:row>0</xdr:row>
      <xdr:rowOff>854287</xdr:rowOff>
    </xdr:to>
    <xdr:pic>
      <xdr:nvPicPr>
        <xdr:cNvPr id="3" name="Picture 2">
          <a:extLst>
            <a:ext uri="{FF2B5EF4-FFF2-40B4-BE49-F238E27FC236}">
              <a16:creationId xmlns:a16="http://schemas.microsoft.com/office/drawing/2014/main" id="{E6084D11-69CB-4721-8135-D9222260275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396" t="40358" r="20778" b="41011"/>
        <a:stretch/>
      </xdr:blipFill>
      <xdr:spPr>
        <a:xfrm>
          <a:off x="467361" y="6487"/>
          <a:ext cx="2009140" cy="8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4605867</xdr:colOff>
      <xdr:row>76</xdr:row>
      <xdr:rowOff>203200</xdr:rowOff>
    </xdr:from>
    <xdr:to>
      <xdr:col>5</xdr:col>
      <xdr:colOff>5350934</xdr:colOff>
      <xdr:row>76</xdr:row>
      <xdr:rowOff>313266</xdr:rowOff>
    </xdr:to>
    <xdr:sp macro="" textlink="">
      <xdr:nvSpPr>
        <xdr:cNvPr id="2" name="Right Arrow 2">
          <a:extLst>
            <a:ext uri="{FF2B5EF4-FFF2-40B4-BE49-F238E27FC236}">
              <a16:creationId xmlns:a16="http://schemas.microsoft.com/office/drawing/2014/main" id="{49227C28-1C10-466E-9FDA-A73AB39ECFC4}"/>
            </a:ext>
          </a:extLst>
        </xdr:cNvPr>
        <xdr:cNvSpPr/>
      </xdr:nvSpPr>
      <xdr:spPr>
        <a:xfrm>
          <a:off x="6968067" y="19900900"/>
          <a:ext cx="745067" cy="110066"/>
        </a:xfrm>
        <a:prstGeom prst="rightArrow">
          <a:avLst/>
        </a:prstGeom>
        <a:solidFill>
          <a:srgbClr val="7030A0"/>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25401</xdr:colOff>
      <xdr:row>0</xdr:row>
      <xdr:rowOff>6487</xdr:rowOff>
    </xdr:from>
    <xdr:to>
      <xdr:col>5</xdr:col>
      <xdr:colOff>152401</xdr:colOff>
      <xdr:row>0</xdr:row>
      <xdr:rowOff>854287</xdr:rowOff>
    </xdr:to>
    <xdr:pic>
      <xdr:nvPicPr>
        <xdr:cNvPr id="3" name="Picture 2">
          <a:extLst>
            <a:ext uri="{FF2B5EF4-FFF2-40B4-BE49-F238E27FC236}">
              <a16:creationId xmlns:a16="http://schemas.microsoft.com/office/drawing/2014/main" id="{2BC713AE-AB8C-4C33-977D-AF677B125D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396" t="40358" r="20778" b="41011"/>
        <a:stretch/>
      </xdr:blipFill>
      <xdr:spPr>
        <a:xfrm>
          <a:off x="476251" y="6487"/>
          <a:ext cx="2038350" cy="847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482601</xdr:colOff>
      <xdr:row>2</xdr:row>
      <xdr:rowOff>520470</xdr:rowOff>
    </xdr:to>
    <xdr:pic>
      <xdr:nvPicPr>
        <xdr:cNvPr id="3" name="Picture 2">
          <a:extLst>
            <a:ext uri="{FF2B5EF4-FFF2-40B4-BE49-F238E27FC236}">
              <a16:creationId xmlns:a16="http://schemas.microsoft.com/office/drawing/2014/main" id="{24C59EB5-B1FB-088B-E5EE-2E986DF19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1701800" cy="964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482600</xdr:colOff>
      <xdr:row>2</xdr:row>
      <xdr:rowOff>520470</xdr:rowOff>
    </xdr:to>
    <xdr:pic>
      <xdr:nvPicPr>
        <xdr:cNvPr id="3" name="Picture 2">
          <a:extLst>
            <a:ext uri="{FF2B5EF4-FFF2-40B4-BE49-F238E27FC236}">
              <a16:creationId xmlns:a16="http://schemas.microsoft.com/office/drawing/2014/main" id="{7756CA11-40A1-4E37-9088-087B92A0E3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1800" cy="9649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355600</xdr:colOff>
      <xdr:row>2</xdr:row>
      <xdr:rowOff>520470</xdr:rowOff>
    </xdr:to>
    <xdr:pic>
      <xdr:nvPicPr>
        <xdr:cNvPr id="3" name="Picture 2">
          <a:extLst>
            <a:ext uri="{FF2B5EF4-FFF2-40B4-BE49-F238E27FC236}">
              <a16:creationId xmlns:a16="http://schemas.microsoft.com/office/drawing/2014/main" id="{960915BA-5699-473E-901F-0B8A743157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1800" cy="964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110067</xdr:colOff>
      <xdr:row>0</xdr:row>
      <xdr:rowOff>140144</xdr:rowOff>
    </xdr:from>
    <xdr:to>
      <xdr:col>5</xdr:col>
      <xdr:colOff>922868</xdr:colOff>
      <xdr:row>0</xdr:row>
      <xdr:rowOff>811902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800" y="140144"/>
          <a:ext cx="2700868" cy="6717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33867</xdr:colOff>
      <xdr:row>0</xdr:row>
      <xdr:rowOff>0</xdr:rowOff>
    </xdr:from>
    <xdr:to>
      <xdr:col>3</xdr:col>
      <xdr:colOff>186267</xdr:colOff>
      <xdr:row>0</xdr:row>
      <xdr:rowOff>847800</xdr:rowOff>
    </xdr:to>
    <xdr:pic>
      <xdr:nvPicPr>
        <xdr:cNvPr id="3" name="Picture 2">
          <a:extLst>
            <a:ext uri="{FF2B5EF4-FFF2-40B4-BE49-F238E27FC236}">
              <a16:creationId xmlns:a16="http://schemas.microsoft.com/office/drawing/2014/main" id="{A03A9767-0601-4D99-A3CB-0F7A3ED421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396" t="40358" r="20778" b="41011"/>
        <a:stretch/>
      </xdr:blipFill>
      <xdr:spPr>
        <a:xfrm>
          <a:off x="381000" y="0"/>
          <a:ext cx="2015067" cy="847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CF6DF-C3C8-49B8-8D36-5D7FE25E8AEF}">
  <sheetPr>
    <tabColor rgb="FF7030A0"/>
    <pageSetUpPr fitToPage="1"/>
  </sheetPr>
  <dimension ref="A1:M99"/>
  <sheetViews>
    <sheetView topLeftCell="A2" zoomScale="90" zoomScaleNormal="90" workbookViewId="0">
      <selection activeCell="F21" sqref="F21"/>
    </sheetView>
  </sheetViews>
  <sheetFormatPr defaultColWidth="9.08984375" defaultRowHeight="14.5" x14ac:dyDescent="0.35"/>
  <cols>
    <col min="1" max="1" width="5" style="91" customWidth="1"/>
    <col min="2" max="2" width="1.453125" style="79" customWidth="1"/>
    <col min="3" max="4" width="1.6328125" style="79" customWidth="1"/>
    <col min="5" max="5" width="24.08984375" style="78" customWidth="1"/>
    <col min="6" max="6" width="79.08984375" style="78" customWidth="1"/>
    <col min="7" max="7" width="13.36328125" style="84" customWidth="1"/>
    <col min="8" max="8" width="15.08984375" style="84" hidden="1" customWidth="1"/>
    <col min="9" max="10" width="15.81640625" style="84" customWidth="1"/>
    <col min="11" max="11" width="15.81640625" style="79" customWidth="1"/>
    <col min="12" max="12" width="3.453125" style="79" customWidth="1"/>
    <col min="13" max="13" width="38.36328125" style="79" customWidth="1"/>
    <col min="14" max="14" width="9.90625" style="79" bestFit="1" customWidth="1"/>
    <col min="15" max="16384" width="9.08984375" style="79"/>
  </cols>
  <sheetData>
    <row r="1" spans="1:13" ht="72.650000000000006" customHeight="1" thickBot="1" x14ac:dyDescent="0.4">
      <c r="B1" s="325" t="s">
        <v>92</v>
      </c>
      <c r="C1" s="326"/>
      <c r="D1" s="326"/>
      <c r="E1" s="326"/>
      <c r="F1" s="326"/>
      <c r="G1" s="326"/>
      <c r="H1" s="326"/>
      <c r="I1" s="326"/>
      <c r="J1" s="326"/>
      <c r="K1" s="326"/>
    </row>
    <row r="2" spans="1:13" s="78" customFormat="1" ht="213.65" customHeight="1" thickTop="1" thickBot="1" x14ac:dyDescent="0.4">
      <c r="A2" s="90"/>
      <c r="B2" s="304" t="s">
        <v>118</v>
      </c>
      <c r="C2" s="305"/>
      <c r="D2" s="305"/>
      <c r="E2" s="305"/>
      <c r="F2" s="305"/>
      <c r="G2" s="305"/>
      <c r="H2" s="305"/>
      <c r="I2" s="305"/>
      <c r="J2" s="305"/>
      <c r="K2" s="306"/>
      <c r="L2" s="90"/>
      <c r="M2" s="90"/>
    </row>
    <row r="3" spans="1:13" s="78" customFormat="1" ht="8.4" customHeight="1" thickTop="1" thickBot="1" x14ac:dyDescent="0.4">
      <c r="A3" s="90"/>
      <c r="B3" s="100"/>
      <c r="C3" s="101"/>
      <c r="D3" s="101"/>
      <c r="E3" s="101"/>
      <c r="F3" s="101"/>
      <c r="G3" s="101"/>
      <c r="H3" s="101"/>
      <c r="I3" s="101"/>
      <c r="J3" s="101"/>
      <c r="K3" s="101"/>
      <c r="L3" s="90"/>
      <c r="M3" s="90"/>
    </row>
    <row r="4" spans="1:13" s="78" customFormat="1" ht="18" customHeight="1" x14ac:dyDescent="0.35">
      <c r="A4" s="90"/>
      <c r="B4" s="307" t="s">
        <v>8</v>
      </c>
      <c r="C4" s="308"/>
      <c r="D4" s="308"/>
      <c r="E4" s="309"/>
      <c r="F4" s="327" t="s">
        <v>48</v>
      </c>
      <c r="G4" s="327"/>
      <c r="H4" s="327"/>
      <c r="I4" s="327"/>
      <c r="J4" s="327"/>
      <c r="K4" s="328"/>
      <c r="L4" s="90"/>
      <c r="M4" s="90"/>
    </row>
    <row r="5" spans="1:13" s="78" customFormat="1" ht="18" customHeight="1" thickBot="1" x14ac:dyDescent="0.4">
      <c r="A5" s="90"/>
      <c r="B5" s="312" t="s">
        <v>96</v>
      </c>
      <c r="C5" s="313"/>
      <c r="D5" s="313"/>
      <c r="E5" s="314"/>
      <c r="F5" s="315" t="s">
        <v>97</v>
      </c>
      <c r="G5" s="315"/>
      <c r="H5" s="315"/>
      <c r="I5" s="315"/>
      <c r="J5" s="315"/>
      <c r="K5" s="316"/>
      <c r="L5" s="90"/>
      <c r="M5" s="90"/>
    </row>
    <row r="6" spans="1:13" s="90" customFormat="1" ht="8.4" customHeight="1" thickBot="1" x14ac:dyDescent="0.4">
      <c r="B6" s="102"/>
      <c r="C6" s="102"/>
      <c r="D6" s="102"/>
      <c r="E6" s="102"/>
      <c r="F6" s="164"/>
      <c r="G6" s="164"/>
      <c r="H6" s="164"/>
      <c r="I6" s="164"/>
      <c r="J6" s="164"/>
      <c r="K6" s="164"/>
    </row>
    <row r="7" spans="1:13" s="80" customFormat="1" ht="42" x14ac:dyDescent="0.35">
      <c r="A7" s="92"/>
      <c r="B7" s="317" t="s">
        <v>0</v>
      </c>
      <c r="C7" s="318"/>
      <c r="D7" s="318"/>
      <c r="E7" s="318"/>
      <c r="F7" s="318"/>
      <c r="G7" s="319"/>
      <c r="H7" s="320" t="s">
        <v>98</v>
      </c>
      <c r="I7" s="321"/>
      <c r="J7" s="176" t="s">
        <v>56</v>
      </c>
      <c r="K7" s="177" t="s">
        <v>44</v>
      </c>
      <c r="L7" s="92"/>
      <c r="M7" s="92"/>
    </row>
    <row r="8" spans="1:13" s="3" customFormat="1" ht="30.9" customHeight="1" x14ac:dyDescent="0.35">
      <c r="A8" s="93"/>
      <c r="B8" s="250"/>
      <c r="C8" s="251"/>
      <c r="D8" s="252"/>
      <c r="E8" s="322" t="s">
        <v>93</v>
      </c>
      <c r="F8" s="178" t="s">
        <v>60</v>
      </c>
      <c r="G8" s="193" t="s">
        <v>11</v>
      </c>
      <c r="H8" s="180" t="s">
        <v>25</v>
      </c>
      <c r="I8" s="180" t="s">
        <v>98</v>
      </c>
      <c r="J8" s="181" t="s">
        <v>6</v>
      </c>
      <c r="K8" s="182" t="s">
        <v>99</v>
      </c>
      <c r="L8" s="93"/>
      <c r="M8" s="93"/>
    </row>
    <row r="9" spans="1:13" s="4" customFormat="1" ht="15" customHeight="1" x14ac:dyDescent="0.35">
      <c r="A9" s="5"/>
      <c r="B9" s="253"/>
      <c r="C9" s="254"/>
      <c r="D9" s="252"/>
      <c r="E9" s="322"/>
      <c r="F9" s="183" t="s">
        <v>103</v>
      </c>
      <c r="G9" s="184">
        <v>27000</v>
      </c>
      <c r="H9" s="185"/>
      <c r="I9" s="186"/>
      <c r="J9" s="186">
        <v>27000</v>
      </c>
      <c r="K9" s="187">
        <f t="shared" ref="K9:K14" si="0">IF(I9+J9=0,"",I9+J9)</f>
        <v>27000</v>
      </c>
      <c r="L9" s="5"/>
      <c r="M9" s="138" t="str">
        <f>IF(K9&lt;&gt;G9,"Total Cost does not equal Total Project Budget"," ")</f>
        <v xml:space="preserve"> </v>
      </c>
    </row>
    <row r="10" spans="1:13" s="4" customFormat="1" ht="15" customHeight="1" x14ac:dyDescent="0.35">
      <c r="A10" s="5"/>
      <c r="B10" s="253"/>
      <c r="C10" s="254"/>
      <c r="D10" s="252"/>
      <c r="E10" s="322"/>
      <c r="F10" s="183" t="s">
        <v>49</v>
      </c>
      <c r="G10" s="184">
        <v>30000</v>
      </c>
      <c r="H10" s="185"/>
      <c r="I10" s="186">
        <v>20000</v>
      </c>
      <c r="J10" s="186">
        <v>10000</v>
      </c>
      <c r="K10" s="187">
        <f t="shared" si="0"/>
        <v>30000</v>
      </c>
      <c r="L10" s="5"/>
      <c r="M10" s="138" t="str">
        <f t="shared" ref="M10:M14" si="1">IF(K10&lt;&gt;G10,"Total Cost does not equal Total Project Budget"," ")</f>
        <v xml:space="preserve"> </v>
      </c>
    </row>
    <row r="11" spans="1:13" s="4" customFormat="1" ht="15" customHeight="1" x14ac:dyDescent="0.35">
      <c r="A11" s="5"/>
      <c r="B11" s="253"/>
      <c r="C11" s="254"/>
      <c r="D11" s="252"/>
      <c r="E11" s="322"/>
      <c r="F11" s="183"/>
      <c r="G11" s="184"/>
      <c r="H11" s="185"/>
      <c r="I11" s="186"/>
      <c r="J11" s="186"/>
      <c r="K11" s="187" t="str">
        <f t="shared" si="0"/>
        <v/>
      </c>
      <c r="L11" s="5"/>
      <c r="M11" s="138" t="str">
        <f t="shared" si="1"/>
        <v xml:space="preserve"> </v>
      </c>
    </row>
    <row r="12" spans="1:13" s="4" customFormat="1" ht="15" customHeight="1" x14ac:dyDescent="0.35">
      <c r="A12" s="5"/>
      <c r="B12" s="253"/>
      <c r="C12" s="254"/>
      <c r="D12" s="252"/>
      <c r="E12" s="322"/>
      <c r="F12" s="183"/>
      <c r="G12" s="184"/>
      <c r="H12" s="185"/>
      <c r="I12" s="186"/>
      <c r="J12" s="186"/>
      <c r="K12" s="187" t="str">
        <f t="shared" si="0"/>
        <v/>
      </c>
      <c r="L12" s="5"/>
      <c r="M12" s="138" t="str">
        <f t="shared" si="1"/>
        <v xml:space="preserve"> </v>
      </c>
    </row>
    <row r="13" spans="1:13" s="4" customFormat="1" ht="15" customHeight="1" x14ac:dyDescent="0.35">
      <c r="A13" s="5"/>
      <c r="B13" s="253"/>
      <c r="C13" s="254"/>
      <c r="D13" s="252"/>
      <c r="E13" s="322"/>
      <c r="F13" s="183"/>
      <c r="G13" s="184"/>
      <c r="H13" s="185"/>
      <c r="I13" s="186"/>
      <c r="J13" s="186"/>
      <c r="K13" s="187" t="str">
        <f t="shared" si="0"/>
        <v/>
      </c>
      <c r="L13" s="5"/>
      <c r="M13" s="138" t="str">
        <f t="shared" si="1"/>
        <v xml:space="preserve"> </v>
      </c>
    </row>
    <row r="14" spans="1:13" s="4" customFormat="1" ht="13" x14ac:dyDescent="0.35">
      <c r="A14" s="5"/>
      <c r="B14" s="253"/>
      <c r="C14" s="254"/>
      <c r="D14" s="252"/>
      <c r="E14" s="322"/>
      <c r="F14" s="183"/>
      <c r="G14" s="184"/>
      <c r="H14" s="185"/>
      <c r="I14" s="186"/>
      <c r="J14" s="186"/>
      <c r="K14" s="187" t="str">
        <f t="shared" si="0"/>
        <v/>
      </c>
      <c r="L14" s="5"/>
      <c r="M14" s="138" t="str">
        <f t="shared" si="1"/>
        <v xml:space="preserve"> </v>
      </c>
    </row>
    <row r="15" spans="1:13" s="4" customFormat="1" ht="13.5" thickBot="1" x14ac:dyDescent="0.4">
      <c r="A15" s="5"/>
      <c r="B15" s="253"/>
      <c r="C15" s="254"/>
      <c r="D15" s="252"/>
      <c r="E15" s="322"/>
      <c r="F15" s="188" t="s">
        <v>15</v>
      </c>
      <c r="G15" s="189">
        <f>IF(SUM(G9:G14)=0,"",SUM(G9:G14))</f>
        <v>57000</v>
      </c>
      <c r="H15" s="190">
        <f>IFERROR(I15/G15," ")</f>
        <v>0.35087719298245612</v>
      </c>
      <c r="I15" s="191">
        <f>SUM(I9:I14)</f>
        <v>20000</v>
      </c>
      <c r="J15" s="191">
        <f>SUM(J9:J14)</f>
        <v>37000</v>
      </c>
      <c r="K15" s="192">
        <f>SUM(I15+J15)</f>
        <v>57000</v>
      </c>
      <c r="L15" s="5"/>
      <c r="M15" s="5"/>
    </row>
    <row r="16" spans="1:13" ht="30.65" customHeight="1" thickTop="1" x14ac:dyDescent="0.35">
      <c r="B16" s="255"/>
      <c r="C16" s="256"/>
      <c r="D16" s="252"/>
      <c r="E16" s="288" t="s">
        <v>82</v>
      </c>
      <c r="F16" s="178" t="s">
        <v>61</v>
      </c>
      <c r="G16" s="193" t="s">
        <v>11</v>
      </c>
      <c r="H16" s="194" t="s">
        <v>25</v>
      </c>
      <c r="I16" s="180" t="s">
        <v>98</v>
      </c>
      <c r="J16" s="195" t="s">
        <v>6</v>
      </c>
      <c r="K16" s="182" t="s">
        <v>99</v>
      </c>
      <c r="L16" s="91"/>
      <c r="M16" s="91"/>
    </row>
    <row r="17" spans="1:13" x14ac:dyDescent="0.35">
      <c r="B17" s="255"/>
      <c r="C17" s="256"/>
      <c r="D17" s="252"/>
      <c r="E17" s="322"/>
      <c r="F17" s="183" t="s">
        <v>108</v>
      </c>
      <c r="G17" s="184">
        <v>1350</v>
      </c>
      <c r="H17" s="185"/>
      <c r="I17" s="186"/>
      <c r="J17" s="186">
        <v>1350</v>
      </c>
      <c r="K17" s="196">
        <f t="shared" ref="K17:K22" si="2">IF(I17+J17=0,"",I17+J17)</f>
        <v>1350</v>
      </c>
      <c r="L17" s="91"/>
      <c r="M17" s="138" t="str">
        <f t="shared" ref="M17:M22" si="3">IF(K17&lt;&gt;G17,"Total Cost does not equal Total Project Budget"," ")</f>
        <v xml:space="preserve"> </v>
      </c>
    </row>
    <row r="18" spans="1:13" x14ac:dyDescent="0.35">
      <c r="B18" s="255"/>
      <c r="C18" s="256"/>
      <c r="D18" s="252"/>
      <c r="E18" s="322"/>
      <c r="F18" s="183" t="s">
        <v>109</v>
      </c>
      <c r="G18" s="184">
        <v>1500</v>
      </c>
      <c r="H18" s="185"/>
      <c r="I18" s="186"/>
      <c r="J18" s="186">
        <v>1500</v>
      </c>
      <c r="K18" s="187">
        <f t="shared" si="2"/>
        <v>1500</v>
      </c>
      <c r="L18" s="91"/>
      <c r="M18" s="138" t="str">
        <f t="shared" si="3"/>
        <v xml:space="preserve"> </v>
      </c>
    </row>
    <row r="19" spans="1:13" x14ac:dyDescent="0.35">
      <c r="B19" s="255"/>
      <c r="C19" s="256"/>
      <c r="D19" s="252"/>
      <c r="E19" s="322"/>
      <c r="F19" s="183"/>
      <c r="G19" s="184"/>
      <c r="H19" s="185"/>
      <c r="I19" s="186"/>
      <c r="J19" s="186"/>
      <c r="K19" s="187" t="str">
        <f t="shared" si="2"/>
        <v/>
      </c>
      <c r="L19" s="91"/>
      <c r="M19" s="138" t="str">
        <f t="shared" si="3"/>
        <v xml:space="preserve"> </v>
      </c>
    </row>
    <row r="20" spans="1:13" x14ac:dyDescent="0.35">
      <c r="B20" s="255"/>
      <c r="C20" s="256"/>
      <c r="D20" s="252"/>
      <c r="E20" s="322"/>
      <c r="F20" s="183"/>
      <c r="G20" s="184"/>
      <c r="H20" s="185"/>
      <c r="I20" s="186"/>
      <c r="J20" s="186"/>
      <c r="K20" s="187" t="str">
        <f t="shared" si="2"/>
        <v/>
      </c>
      <c r="L20" s="91"/>
      <c r="M20" s="138" t="str">
        <f t="shared" si="3"/>
        <v xml:space="preserve"> </v>
      </c>
    </row>
    <row r="21" spans="1:13" x14ac:dyDescent="0.35">
      <c r="B21" s="255"/>
      <c r="C21" s="256"/>
      <c r="D21" s="252"/>
      <c r="E21" s="322"/>
      <c r="F21" s="183"/>
      <c r="G21" s="184"/>
      <c r="H21" s="185"/>
      <c r="I21" s="186"/>
      <c r="J21" s="186"/>
      <c r="K21" s="187" t="str">
        <f t="shared" si="2"/>
        <v/>
      </c>
      <c r="L21" s="91"/>
      <c r="M21" s="138" t="str">
        <f t="shared" si="3"/>
        <v xml:space="preserve"> </v>
      </c>
    </row>
    <row r="22" spans="1:13" x14ac:dyDescent="0.35">
      <c r="B22" s="255"/>
      <c r="C22" s="256"/>
      <c r="D22" s="252"/>
      <c r="E22" s="322"/>
      <c r="F22" s="183"/>
      <c r="G22" s="184"/>
      <c r="H22" s="185"/>
      <c r="I22" s="186"/>
      <c r="J22" s="186"/>
      <c r="K22" s="187" t="str">
        <f t="shared" si="2"/>
        <v/>
      </c>
      <c r="L22" s="91"/>
      <c r="M22" s="138" t="str">
        <f t="shared" si="3"/>
        <v xml:space="preserve"> </v>
      </c>
    </row>
    <row r="23" spans="1:13" x14ac:dyDescent="0.35">
      <c r="B23" s="255"/>
      <c r="C23" s="256"/>
      <c r="D23" s="252"/>
      <c r="E23" s="298"/>
      <c r="F23" s="188" t="s">
        <v>16</v>
      </c>
      <c r="G23" s="189">
        <f>IF(SUM(G17:G22)=0,"",SUM(G17:G22))</f>
        <v>2850</v>
      </c>
      <c r="H23" s="190">
        <f>IFERROR(I23/G23," ")</f>
        <v>0</v>
      </c>
      <c r="I23" s="191">
        <f>SUM(I17:I22)</f>
        <v>0</v>
      </c>
      <c r="J23" s="191">
        <f>SUM(J17:J22)</f>
        <v>2850</v>
      </c>
      <c r="K23" s="197">
        <f>SUM(I23+J23)</f>
        <v>2850</v>
      </c>
      <c r="L23" s="91"/>
      <c r="M23" s="91"/>
    </row>
    <row r="24" spans="1:13" s="81" customFormat="1" ht="15" customHeight="1" x14ac:dyDescent="0.35">
      <c r="A24" s="94"/>
      <c r="B24" s="257"/>
      <c r="C24" s="258"/>
      <c r="D24" s="259"/>
      <c r="E24" s="323" t="s">
        <v>18</v>
      </c>
      <c r="F24" s="323"/>
      <c r="G24" s="324"/>
      <c r="H24" s="198"/>
      <c r="I24" s="199">
        <f>I15+I23</f>
        <v>20000</v>
      </c>
      <c r="J24" s="199">
        <f>J15+J23</f>
        <v>39850</v>
      </c>
      <c r="K24" s="200">
        <f>K15+K23</f>
        <v>59850</v>
      </c>
      <c r="L24" s="94"/>
      <c r="M24" s="94"/>
    </row>
    <row r="25" spans="1:13" s="81" customFormat="1" ht="11.4" customHeight="1" x14ac:dyDescent="0.35">
      <c r="A25" s="94"/>
      <c r="B25" s="257"/>
      <c r="C25" s="258"/>
      <c r="D25" s="201"/>
      <c r="E25" s="202"/>
      <c r="F25" s="202"/>
      <c r="G25" s="202"/>
      <c r="H25" s="203"/>
      <c r="I25" s="204"/>
      <c r="J25" s="204"/>
      <c r="K25" s="205"/>
      <c r="L25" s="94"/>
      <c r="M25" s="94"/>
    </row>
    <row r="26" spans="1:13" ht="30.75" customHeight="1" x14ac:dyDescent="0.35">
      <c r="B26" s="255"/>
      <c r="C26" s="256"/>
      <c r="D26" s="300" t="s">
        <v>12</v>
      </c>
      <c r="E26" s="301"/>
      <c r="F26" s="206" t="s">
        <v>59</v>
      </c>
      <c r="G26" s="207" t="s">
        <v>11</v>
      </c>
      <c r="H26" s="208" t="s">
        <v>25</v>
      </c>
      <c r="I26" s="180" t="s">
        <v>98</v>
      </c>
      <c r="J26" s="195" t="s">
        <v>6</v>
      </c>
      <c r="K26" s="182" t="s">
        <v>99</v>
      </c>
      <c r="L26" s="91"/>
      <c r="M26" s="91"/>
    </row>
    <row r="27" spans="1:13" ht="25" x14ac:dyDescent="0.35">
      <c r="B27" s="255"/>
      <c r="C27" s="256"/>
      <c r="D27" s="290"/>
      <c r="E27" s="291"/>
      <c r="F27" s="183" t="s">
        <v>104</v>
      </c>
      <c r="G27" s="184">
        <v>645</v>
      </c>
      <c r="H27" s="185"/>
      <c r="I27" s="186">
        <v>325</v>
      </c>
      <c r="J27" s="186">
        <v>320</v>
      </c>
      <c r="K27" s="187">
        <f t="shared" ref="K27:K32" si="4">IF(I27+J27=0,"",I27+J27)</f>
        <v>645</v>
      </c>
      <c r="L27" s="91"/>
      <c r="M27" s="138" t="str">
        <f t="shared" ref="M27:M32" si="5">IF(K27&lt;&gt;G27,"Total Cost does not equal Total Project Budget"," ")</f>
        <v xml:space="preserve"> </v>
      </c>
    </row>
    <row r="28" spans="1:13" x14ac:dyDescent="0.35">
      <c r="B28" s="255"/>
      <c r="C28" s="256"/>
      <c r="D28" s="290"/>
      <c r="E28" s="291"/>
      <c r="F28" s="183" t="s">
        <v>72</v>
      </c>
      <c r="G28" s="184">
        <v>380</v>
      </c>
      <c r="H28" s="185"/>
      <c r="I28" s="186">
        <v>190</v>
      </c>
      <c r="J28" s="186">
        <v>190</v>
      </c>
      <c r="K28" s="187">
        <f t="shared" si="4"/>
        <v>380</v>
      </c>
      <c r="L28" s="91"/>
      <c r="M28" s="138" t="str">
        <f t="shared" si="5"/>
        <v xml:space="preserve"> </v>
      </c>
    </row>
    <row r="29" spans="1:13" x14ac:dyDescent="0.35">
      <c r="B29" s="255"/>
      <c r="C29" s="256"/>
      <c r="D29" s="290"/>
      <c r="E29" s="291"/>
      <c r="F29" s="183"/>
      <c r="G29" s="184"/>
      <c r="H29" s="185"/>
      <c r="I29" s="186"/>
      <c r="J29" s="186"/>
      <c r="K29" s="187" t="str">
        <f t="shared" si="4"/>
        <v/>
      </c>
      <c r="L29" s="91"/>
      <c r="M29" s="138" t="str">
        <f t="shared" si="5"/>
        <v xml:space="preserve"> </v>
      </c>
    </row>
    <row r="30" spans="1:13" x14ac:dyDescent="0.35">
      <c r="B30" s="255"/>
      <c r="C30" s="256"/>
      <c r="D30" s="290"/>
      <c r="E30" s="291"/>
      <c r="F30" s="183"/>
      <c r="G30" s="184"/>
      <c r="H30" s="185"/>
      <c r="I30" s="186"/>
      <c r="J30" s="186"/>
      <c r="K30" s="187" t="str">
        <f t="shared" si="4"/>
        <v/>
      </c>
      <c r="L30" s="91"/>
      <c r="M30" s="138" t="str">
        <f t="shared" si="5"/>
        <v xml:space="preserve"> </v>
      </c>
    </row>
    <row r="31" spans="1:13" x14ac:dyDescent="0.35">
      <c r="B31" s="255"/>
      <c r="C31" s="256"/>
      <c r="D31" s="290"/>
      <c r="E31" s="291"/>
      <c r="F31" s="183"/>
      <c r="G31" s="184"/>
      <c r="H31" s="185"/>
      <c r="I31" s="186"/>
      <c r="J31" s="186"/>
      <c r="K31" s="187" t="str">
        <f t="shared" si="4"/>
        <v/>
      </c>
      <c r="L31" s="91"/>
      <c r="M31" s="138" t="str">
        <f t="shared" si="5"/>
        <v xml:space="preserve"> </v>
      </c>
    </row>
    <row r="32" spans="1:13" x14ac:dyDescent="0.35">
      <c r="B32" s="255"/>
      <c r="C32" s="256"/>
      <c r="D32" s="290"/>
      <c r="E32" s="291"/>
      <c r="F32" s="183"/>
      <c r="G32" s="184"/>
      <c r="H32" s="185"/>
      <c r="I32" s="186"/>
      <c r="J32" s="186"/>
      <c r="K32" s="187" t="str">
        <f t="shared" si="4"/>
        <v/>
      </c>
      <c r="L32" s="91"/>
      <c r="M32" s="138" t="str">
        <f t="shared" si="5"/>
        <v xml:space="preserve"> </v>
      </c>
    </row>
    <row r="33" spans="2:13" ht="15" thickBot="1" x14ac:dyDescent="0.4">
      <c r="B33" s="255"/>
      <c r="C33" s="256"/>
      <c r="D33" s="292"/>
      <c r="E33" s="293"/>
      <c r="F33" s="209" t="s">
        <v>17</v>
      </c>
      <c r="G33" s="210">
        <f>SUM(G27:G32)</f>
        <v>1025</v>
      </c>
      <c r="H33" s="211">
        <f>IFERROR(I33/G33," ")</f>
        <v>0.5024390243902439</v>
      </c>
      <c r="I33" s="210">
        <f>SUM(I27:I32)</f>
        <v>515</v>
      </c>
      <c r="J33" s="210">
        <f>SUM(J27:J32)</f>
        <v>510</v>
      </c>
      <c r="K33" s="192">
        <f>I33+J33</f>
        <v>1025</v>
      </c>
      <c r="L33" s="91"/>
      <c r="M33" s="91"/>
    </row>
    <row r="34" spans="2:13" ht="28.25" customHeight="1" thickTop="1" x14ac:dyDescent="0.35">
      <c r="B34" s="255"/>
      <c r="C34" s="256"/>
      <c r="D34" s="288" t="s">
        <v>94</v>
      </c>
      <c r="E34" s="289"/>
      <c r="F34" s="212" t="s">
        <v>79</v>
      </c>
      <c r="G34" s="213" t="s">
        <v>11</v>
      </c>
      <c r="H34" s="214" t="s">
        <v>25</v>
      </c>
      <c r="I34" s="180" t="s">
        <v>98</v>
      </c>
      <c r="J34" s="195" t="s">
        <v>6</v>
      </c>
      <c r="K34" s="182" t="s">
        <v>99</v>
      </c>
      <c r="L34" s="91"/>
      <c r="M34" s="91"/>
    </row>
    <row r="35" spans="2:13" x14ac:dyDescent="0.35">
      <c r="B35" s="255"/>
      <c r="C35" s="256"/>
      <c r="D35" s="290"/>
      <c r="E35" s="291"/>
      <c r="F35" s="183" t="s">
        <v>106</v>
      </c>
      <c r="G35" s="184">
        <v>6000</v>
      </c>
      <c r="H35" s="185"/>
      <c r="I35" s="186">
        <v>5681</v>
      </c>
      <c r="J35" s="186">
        <v>319</v>
      </c>
      <c r="K35" s="187">
        <f t="shared" ref="K35:K40" si="6">IF(I35+J35=0,"",I35+J35)</f>
        <v>6000</v>
      </c>
      <c r="L35" s="91"/>
      <c r="M35" s="138" t="str">
        <f t="shared" ref="M35:M40" si="7">IF(K35&lt;&gt;G35,"Total Cost does not equal Total Project Budget"," ")</f>
        <v xml:space="preserve"> </v>
      </c>
    </row>
    <row r="36" spans="2:13" x14ac:dyDescent="0.35">
      <c r="B36" s="255"/>
      <c r="C36" s="256"/>
      <c r="D36" s="290"/>
      <c r="E36" s="291"/>
      <c r="F36" s="183" t="s">
        <v>107</v>
      </c>
      <c r="G36" s="184">
        <v>5500</v>
      </c>
      <c r="H36" s="185"/>
      <c r="I36" s="186">
        <v>1500</v>
      </c>
      <c r="J36" s="186">
        <v>4000</v>
      </c>
      <c r="K36" s="187">
        <f t="shared" si="6"/>
        <v>5500</v>
      </c>
      <c r="L36" s="91"/>
      <c r="M36" s="138" t="str">
        <f t="shared" si="7"/>
        <v xml:space="preserve"> </v>
      </c>
    </row>
    <row r="37" spans="2:13" x14ac:dyDescent="0.35">
      <c r="B37" s="255"/>
      <c r="C37" s="256"/>
      <c r="D37" s="290"/>
      <c r="E37" s="291"/>
      <c r="F37" s="183" t="s">
        <v>89</v>
      </c>
      <c r="G37" s="184">
        <v>9375</v>
      </c>
      <c r="H37" s="185"/>
      <c r="I37" s="186">
        <v>5000</v>
      </c>
      <c r="J37" s="186">
        <v>4375</v>
      </c>
      <c r="K37" s="187">
        <f t="shared" si="6"/>
        <v>9375</v>
      </c>
      <c r="L37" s="91"/>
      <c r="M37" s="138" t="str">
        <f t="shared" si="7"/>
        <v xml:space="preserve"> </v>
      </c>
    </row>
    <row r="38" spans="2:13" x14ac:dyDescent="0.35">
      <c r="B38" s="255"/>
      <c r="C38" s="256"/>
      <c r="D38" s="290"/>
      <c r="E38" s="291"/>
      <c r="F38" s="183"/>
      <c r="G38" s="184"/>
      <c r="H38" s="185"/>
      <c r="I38" s="186"/>
      <c r="J38" s="186"/>
      <c r="K38" s="187" t="str">
        <f t="shared" si="6"/>
        <v/>
      </c>
      <c r="L38" s="91"/>
      <c r="M38" s="138" t="str">
        <f t="shared" si="7"/>
        <v xml:space="preserve"> </v>
      </c>
    </row>
    <row r="39" spans="2:13" x14ac:dyDescent="0.35">
      <c r="B39" s="255"/>
      <c r="C39" s="256"/>
      <c r="D39" s="290"/>
      <c r="E39" s="291"/>
      <c r="F39" s="183"/>
      <c r="G39" s="184"/>
      <c r="H39" s="185"/>
      <c r="I39" s="186"/>
      <c r="J39" s="186"/>
      <c r="K39" s="187" t="str">
        <f t="shared" si="6"/>
        <v/>
      </c>
      <c r="L39" s="91"/>
      <c r="M39" s="138" t="str">
        <f t="shared" si="7"/>
        <v xml:space="preserve"> </v>
      </c>
    </row>
    <row r="40" spans="2:13" x14ac:dyDescent="0.35">
      <c r="B40" s="255"/>
      <c r="C40" s="256"/>
      <c r="D40" s="290"/>
      <c r="E40" s="291"/>
      <c r="F40" s="183"/>
      <c r="G40" s="184"/>
      <c r="H40" s="185"/>
      <c r="I40" s="186"/>
      <c r="J40" s="186"/>
      <c r="K40" s="187" t="str">
        <f t="shared" si="6"/>
        <v/>
      </c>
      <c r="L40" s="91"/>
      <c r="M40" s="138" t="str">
        <f t="shared" si="7"/>
        <v xml:space="preserve"> </v>
      </c>
    </row>
    <row r="41" spans="2:13" ht="15" thickBot="1" x14ac:dyDescent="0.4">
      <c r="B41" s="255"/>
      <c r="C41" s="256"/>
      <c r="D41" s="292"/>
      <c r="E41" s="293"/>
      <c r="F41" s="209" t="s">
        <v>19</v>
      </c>
      <c r="G41" s="210">
        <f>SUM(G35:G40)</f>
        <v>20875</v>
      </c>
      <c r="H41" s="211">
        <f>IFERROR(I41/G41," ")</f>
        <v>0.58352095808383231</v>
      </c>
      <c r="I41" s="210">
        <f>SUM(I35:I40)</f>
        <v>12181</v>
      </c>
      <c r="J41" s="210">
        <f>SUM(J35:J40)</f>
        <v>8694</v>
      </c>
      <c r="K41" s="192">
        <f>SUM(I41+J41)</f>
        <v>20875</v>
      </c>
      <c r="L41" s="91"/>
      <c r="M41" s="91"/>
    </row>
    <row r="42" spans="2:13" ht="29.25" customHeight="1" thickTop="1" x14ac:dyDescent="0.35">
      <c r="B42" s="255"/>
      <c r="C42" s="256"/>
      <c r="D42" s="294" t="s">
        <v>13</v>
      </c>
      <c r="E42" s="291"/>
      <c r="F42" s="215" t="s">
        <v>63</v>
      </c>
      <c r="G42" s="179" t="s">
        <v>11</v>
      </c>
      <c r="H42" s="216" t="s">
        <v>25</v>
      </c>
      <c r="I42" s="180" t="s">
        <v>98</v>
      </c>
      <c r="J42" s="195" t="s">
        <v>6</v>
      </c>
      <c r="K42" s="182" t="s">
        <v>99</v>
      </c>
      <c r="L42" s="91"/>
      <c r="M42" s="91"/>
    </row>
    <row r="43" spans="2:13" ht="14.4" customHeight="1" x14ac:dyDescent="0.35">
      <c r="B43" s="255"/>
      <c r="C43" s="256"/>
      <c r="D43" s="294"/>
      <c r="E43" s="291"/>
      <c r="F43" s="183" t="s">
        <v>114</v>
      </c>
      <c r="G43" s="184">
        <v>4750</v>
      </c>
      <c r="H43" s="185"/>
      <c r="I43" s="186">
        <v>4750</v>
      </c>
      <c r="J43" s="186"/>
      <c r="K43" s="187">
        <f t="shared" ref="K43:K48" si="8">IF(I43+J43=0,"",I43+J43)</f>
        <v>4750</v>
      </c>
      <c r="L43" s="91"/>
      <c r="M43" s="138" t="str">
        <f t="shared" ref="M43:M48" si="9">IF(K43&lt;&gt;G43,"Total Cost does not equal Total Project Budget"," ")</f>
        <v xml:space="preserve"> </v>
      </c>
    </row>
    <row r="44" spans="2:13" x14ac:dyDescent="0.35">
      <c r="B44" s="255"/>
      <c r="C44" s="256"/>
      <c r="D44" s="294"/>
      <c r="E44" s="291"/>
      <c r="F44" s="183" t="s">
        <v>113</v>
      </c>
      <c r="G44" s="184">
        <v>796</v>
      </c>
      <c r="H44" s="185"/>
      <c r="I44" s="186"/>
      <c r="J44" s="186">
        <v>796</v>
      </c>
      <c r="K44" s="187">
        <f t="shared" si="8"/>
        <v>796</v>
      </c>
      <c r="L44" s="91"/>
      <c r="M44" s="138" t="str">
        <f t="shared" si="9"/>
        <v xml:space="preserve"> </v>
      </c>
    </row>
    <row r="45" spans="2:13" x14ac:dyDescent="0.35">
      <c r="B45" s="255"/>
      <c r="C45" s="256"/>
      <c r="D45" s="294"/>
      <c r="E45" s="291"/>
      <c r="F45" s="183"/>
      <c r="G45" s="184"/>
      <c r="H45" s="185"/>
      <c r="I45" s="186"/>
      <c r="J45" s="186"/>
      <c r="K45" s="187" t="str">
        <f t="shared" si="8"/>
        <v/>
      </c>
      <c r="L45" s="91"/>
      <c r="M45" s="138" t="str">
        <f t="shared" si="9"/>
        <v xml:space="preserve"> </v>
      </c>
    </row>
    <row r="46" spans="2:13" ht="14.4" customHeight="1" x14ac:dyDescent="0.35">
      <c r="B46" s="255"/>
      <c r="C46" s="256"/>
      <c r="D46" s="294"/>
      <c r="E46" s="291"/>
      <c r="F46" s="183"/>
      <c r="G46" s="184"/>
      <c r="H46" s="185"/>
      <c r="I46" s="186"/>
      <c r="J46" s="186"/>
      <c r="K46" s="187" t="str">
        <f t="shared" si="8"/>
        <v/>
      </c>
      <c r="L46" s="91"/>
      <c r="M46" s="138" t="str">
        <f t="shared" si="9"/>
        <v xml:space="preserve"> </v>
      </c>
    </row>
    <row r="47" spans="2:13" ht="14.4" customHeight="1" x14ac:dyDescent="0.35">
      <c r="B47" s="255"/>
      <c r="C47" s="256"/>
      <c r="D47" s="294"/>
      <c r="E47" s="291"/>
      <c r="F47" s="183"/>
      <c r="G47" s="184"/>
      <c r="H47" s="185"/>
      <c r="I47" s="186"/>
      <c r="J47" s="186"/>
      <c r="K47" s="187" t="str">
        <f t="shared" si="8"/>
        <v/>
      </c>
      <c r="L47" s="91"/>
      <c r="M47" s="138" t="str">
        <f t="shared" si="9"/>
        <v xml:space="preserve"> </v>
      </c>
    </row>
    <row r="48" spans="2:13" x14ac:dyDescent="0.35">
      <c r="B48" s="255"/>
      <c r="C48" s="256"/>
      <c r="D48" s="294"/>
      <c r="E48" s="291"/>
      <c r="F48" s="183"/>
      <c r="G48" s="184"/>
      <c r="H48" s="185"/>
      <c r="I48" s="186"/>
      <c r="J48" s="186"/>
      <c r="K48" s="187" t="str">
        <f t="shared" si="8"/>
        <v/>
      </c>
      <c r="L48" s="91"/>
      <c r="M48" s="138" t="str">
        <f t="shared" si="9"/>
        <v xml:space="preserve"> </v>
      </c>
    </row>
    <row r="49" spans="2:13" ht="15" thickBot="1" x14ac:dyDescent="0.4">
      <c r="B49" s="255"/>
      <c r="C49" s="256"/>
      <c r="D49" s="294"/>
      <c r="E49" s="291"/>
      <c r="F49" s="217" t="s">
        <v>20</v>
      </c>
      <c r="G49" s="210">
        <f>SUM(G43:G48)</f>
        <v>5546</v>
      </c>
      <c r="H49" s="211">
        <f>IFERROR(I49/G49," ")</f>
        <v>0.85647313379011902</v>
      </c>
      <c r="I49" s="210">
        <f>SUM(I43:I48)</f>
        <v>4750</v>
      </c>
      <c r="J49" s="210">
        <f>SUM(J43:J48)</f>
        <v>796</v>
      </c>
      <c r="K49" s="192">
        <f>SUM(I49+J49)</f>
        <v>5546</v>
      </c>
      <c r="L49" s="91"/>
      <c r="M49" s="91"/>
    </row>
    <row r="50" spans="2:13" ht="44.25" customHeight="1" thickTop="1" x14ac:dyDescent="0.35">
      <c r="B50" s="255"/>
      <c r="C50" s="256"/>
      <c r="D50" s="288" t="s">
        <v>14</v>
      </c>
      <c r="E50" s="289"/>
      <c r="F50" s="215" t="s">
        <v>64</v>
      </c>
      <c r="G50" s="179" t="s">
        <v>11</v>
      </c>
      <c r="H50" s="216" t="s">
        <v>25</v>
      </c>
      <c r="I50" s="180" t="s">
        <v>98</v>
      </c>
      <c r="J50" s="195" t="s">
        <v>6</v>
      </c>
      <c r="K50" s="182" t="s">
        <v>99</v>
      </c>
      <c r="L50" s="91"/>
      <c r="M50" s="91"/>
    </row>
    <row r="51" spans="2:13" ht="25" x14ac:dyDescent="0.35">
      <c r="B51" s="255"/>
      <c r="C51" s="256"/>
      <c r="D51" s="290"/>
      <c r="E51" s="291"/>
      <c r="F51" s="183" t="s">
        <v>112</v>
      </c>
      <c r="G51" s="184">
        <v>2554</v>
      </c>
      <c r="H51" s="185"/>
      <c r="I51" s="186">
        <v>2554</v>
      </c>
      <c r="J51" s="186"/>
      <c r="K51" s="187">
        <f t="shared" ref="K51:K56" si="10">IF(I51+J51=0,"",I51+J51)</f>
        <v>2554</v>
      </c>
      <c r="L51" s="91"/>
      <c r="M51" s="138" t="str">
        <f t="shared" ref="M51:M56" si="11">IF(K51&lt;&gt;G51,"Total Cost does not equal Total Project Budget"," ")</f>
        <v xml:space="preserve"> </v>
      </c>
    </row>
    <row r="52" spans="2:13" ht="25" x14ac:dyDescent="0.35">
      <c r="B52" s="255"/>
      <c r="C52" s="256"/>
      <c r="D52" s="290"/>
      <c r="E52" s="291"/>
      <c r="F52" s="183" t="s">
        <v>105</v>
      </c>
      <c r="G52" s="184">
        <v>1500</v>
      </c>
      <c r="H52" s="185"/>
      <c r="I52" s="186">
        <v>1500</v>
      </c>
      <c r="J52" s="186"/>
      <c r="K52" s="187">
        <f t="shared" si="10"/>
        <v>1500</v>
      </c>
      <c r="L52" s="91"/>
      <c r="M52" s="138" t="str">
        <f t="shared" si="11"/>
        <v xml:space="preserve"> </v>
      </c>
    </row>
    <row r="53" spans="2:13" x14ac:dyDescent="0.35">
      <c r="B53" s="255"/>
      <c r="C53" s="256"/>
      <c r="D53" s="290"/>
      <c r="E53" s="291"/>
      <c r="F53" s="183"/>
      <c r="G53" s="184"/>
      <c r="H53" s="185"/>
      <c r="I53" s="186"/>
      <c r="J53" s="186"/>
      <c r="K53" s="187" t="str">
        <f t="shared" si="10"/>
        <v/>
      </c>
      <c r="L53" s="91"/>
      <c r="M53" s="138" t="str">
        <f t="shared" si="11"/>
        <v xml:space="preserve"> </v>
      </c>
    </row>
    <row r="54" spans="2:13" x14ac:dyDescent="0.35">
      <c r="B54" s="255"/>
      <c r="C54" s="256"/>
      <c r="D54" s="290"/>
      <c r="E54" s="291"/>
      <c r="F54" s="183"/>
      <c r="G54" s="184"/>
      <c r="H54" s="185"/>
      <c r="I54" s="186"/>
      <c r="J54" s="186"/>
      <c r="K54" s="187" t="str">
        <f t="shared" si="10"/>
        <v/>
      </c>
      <c r="L54" s="91"/>
      <c r="M54" s="138" t="str">
        <f t="shared" si="11"/>
        <v xml:space="preserve"> </v>
      </c>
    </row>
    <row r="55" spans="2:13" x14ac:dyDescent="0.35">
      <c r="B55" s="255"/>
      <c r="C55" s="256"/>
      <c r="D55" s="290"/>
      <c r="E55" s="291"/>
      <c r="F55" s="183"/>
      <c r="G55" s="184"/>
      <c r="H55" s="185"/>
      <c r="I55" s="186"/>
      <c r="J55" s="186"/>
      <c r="K55" s="187" t="str">
        <f t="shared" si="10"/>
        <v/>
      </c>
      <c r="L55" s="91"/>
      <c r="M55" s="138" t="str">
        <f t="shared" si="11"/>
        <v xml:space="preserve"> </v>
      </c>
    </row>
    <row r="56" spans="2:13" x14ac:dyDescent="0.35">
      <c r="B56" s="255"/>
      <c r="C56" s="256"/>
      <c r="D56" s="290"/>
      <c r="E56" s="291"/>
      <c r="F56" s="183"/>
      <c r="G56" s="184"/>
      <c r="H56" s="185"/>
      <c r="I56" s="186"/>
      <c r="J56" s="186"/>
      <c r="K56" s="187" t="str">
        <f t="shared" si="10"/>
        <v/>
      </c>
      <c r="L56" s="91"/>
      <c r="M56" s="138" t="str">
        <f t="shared" si="11"/>
        <v xml:space="preserve"> </v>
      </c>
    </row>
    <row r="57" spans="2:13" ht="15" thickBot="1" x14ac:dyDescent="0.4">
      <c r="B57" s="255"/>
      <c r="C57" s="256"/>
      <c r="D57" s="292"/>
      <c r="E57" s="293"/>
      <c r="F57" s="209" t="s">
        <v>21</v>
      </c>
      <c r="G57" s="210">
        <f>SUM(G51:G56)</f>
        <v>4054</v>
      </c>
      <c r="H57" s="211">
        <f>IFERROR(I57/G57," ")</f>
        <v>1</v>
      </c>
      <c r="I57" s="210">
        <f>SUM(I51:I56)</f>
        <v>4054</v>
      </c>
      <c r="J57" s="210">
        <f>SUM(J51:J56)</f>
        <v>0</v>
      </c>
      <c r="K57" s="192">
        <f>SUM(I57+J57)</f>
        <v>4054</v>
      </c>
      <c r="L57" s="91"/>
      <c r="M57" s="91"/>
    </row>
    <row r="58" spans="2:13" ht="27.75" customHeight="1" thickTop="1" x14ac:dyDescent="0.35">
      <c r="B58" s="255"/>
      <c r="C58" s="256"/>
      <c r="D58" s="295" t="s">
        <v>40</v>
      </c>
      <c r="E58" s="295"/>
      <c r="F58" s="215" t="s">
        <v>95</v>
      </c>
      <c r="G58" s="179" t="s">
        <v>11</v>
      </c>
      <c r="H58" s="180" t="s">
        <v>25</v>
      </c>
      <c r="I58" s="180" t="s">
        <v>98</v>
      </c>
      <c r="J58" s="195" t="s">
        <v>6</v>
      </c>
      <c r="K58" s="182" t="s">
        <v>99</v>
      </c>
      <c r="L58" s="91"/>
      <c r="M58" s="91"/>
    </row>
    <row r="59" spans="2:13" x14ac:dyDescent="0.35">
      <c r="B59" s="255"/>
      <c r="C59" s="256"/>
      <c r="D59" s="294"/>
      <c r="E59" s="294"/>
      <c r="F59" s="183" t="s">
        <v>110</v>
      </c>
      <c r="G59" s="184">
        <v>1000</v>
      </c>
      <c r="H59" s="185"/>
      <c r="I59" s="186">
        <v>1000</v>
      </c>
      <c r="J59" s="186"/>
      <c r="K59" s="187">
        <f t="shared" ref="K59:K64" si="12">IF(I59+J59=0,"",I59+J59)</f>
        <v>1000</v>
      </c>
      <c r="L59" s="91"/>
      <c r="M59" s="138" t="str">
        <f t="shared" ref="M59:M64" si="13">IF(K59&lt;&gt;G59,"Total Cost does not equal Total Project Budget"," ")</f>
        <v xml:space="preserve"> </v>
      </c>
    </row>
    <row r="60" spans="2:13" x14ac:dyDescent="0.35">
      <c r="B60" s="255"/>
      <c r="C60" s="256"/>
      <c r="D60" s="294"/>
      <c r="E60" s="294"/>
      <c r="F60" s="183"/>
      <c r="G60" s="184"/>
      <c r="H60" s="185"/>
      <c r="I60" s="186"/>
      <c r="J60" s="186"/>
      <c r="K60" s="187" t="str">
        <f t="shared" si="12"/>
        <v/>
      </c>
      <c r="L60" s="91"/>
      <c r="M60" s="138" t="str">
        <f t="shared" si="13"/>
        <v xml:space="preserve"> </v>
      </c>
    </row>
    <row r="61" spans="2:13" x14ac:dyDescent="0.35">
      <c r="B61" s="255"/>
      <c r="C61" s="256"/>
      <c r="D61" s="294"/>
      <c r="E61" s="294"/>
      <c r="F61" s="183"/>
      <c r="G61" s="184"/>
      <c r="H61" s="185"/>
      <c r="I61" s="186"/>
      <c r="J61" s="186"/>
      <c r="K61" s="187" t="str">
        <f t="shared" si="12"/>
        <v/>
      </c>
      <c r="L61" s="91"/>
      <c r="M61" s="138" t="str">
        <f t="shared" si="13"/>
        <v xml:space="preserve"> </v>
      </c>
    </row>
    <row r="62" spans="2:13" x14ac:dyDescent="0.35">
      <c r="B62" s="255"/>
      <c r="C62" s="256"/>
      <c r="D62" s="294"/>
      <c r="E62" s="294"/>
      <c r="F62" s="183"/>
      <c r="G62" s="184"/>
      <c r="H62" s="185"/>
      <c r="I62" s="186"/>
      <c r="J62" s="186"/>
      <c r="K62" s="187" t="str">
        <f t="shared" si="12"/>
        <v/>
      </c>
      <c r="L62" s="91"/>
      <c r="M62" s="138" t="str">
        <f t="shared" si="13"/>
        <v xml:space="preserve"> </v>
      </c>
    </row>
    <row r="63" spans="2:13" x14ac:dyDescent="0.35">
      <c r="B63" s="255"/>
      <c r="C63" s="256"/>
      <c r="D63" s="294"/>
      <c r="E63" s="294"/>
      <c r="F63" s="183"/>
      <c r="G63" s="184"/>
      <c r="H63" s="185"/>
      <c r="I63" s="186"/>
      <c r="J63" s="186"/>
      <c r="K63" s="187" t="str">
        <f t="shared" si="12"/>
        <v/>
      </c>
      <c r="L63" s="91"/>
      <c r="M63" s="138" t="str">
        <f t="shared" si="13"/>
        <v xml:space="preserve"> </v>
      </c>
    </row>
    <row r="64" spans="2:13" x14ac:dyDescent="0.35">
      <c r="B64" s="255"/>
      <c r="C64" s="256"/>
      <c r="D64" s="294"/>
      <c r="E64" s="294"/>
      <c r="F64" s="183"/>
      <c r="G64" s="184"/>
      <c r="H64" s="185"/>
      <c r="I64" s="186"/>
      <c r="J64" s="186"/>
      <c r="K64" s="187" t="str">
        <f t="shared" si="12"/>
        <v/>
      </c>
      <c r="L64" s="91"/>
      <c r="M64" s="138" t="str">
        <f t="shared" si="13"/>
        <v xml:space="preserve"> </v>
      </c>
    </row>
    <row r="65" spans="1:13" x14ac:dyDescent="0.35">
      <c r="B65" s="255"/>
      <c r="C65" s="256"/>
      <c r="D65" s="296"/>
      <c r="E65" s="296"/>
      <c r="F65" s="218" t="s">
        <v>22</v>
      </c>
      <c r="G65" s="191">
        <f>SUM(G59:G64)</f>
        <v>1000</v>
      </c>
      <c r="H65" s="190">
        <f>IFERROR(I65/G65," ")</f>
        <v>1</v>
      </c>
      <c r="I65" s="191">
        <f>SUM(I59:I64)</f>
        <v>1000</v>
      </c>
      <c r="J65" s="191">
        <f>SUM(J59:J64)</f>
        <v>0</v>
      </c>
      <c r="K65" s="219">
        <f>SUM(I65+J65)</f>
        <v>1000</v>
      </c>
      <c r="L65" s="91"/>
      <c r="M65" s="91"/>
    </row>
    <row r="66" spans="1:13" s="81" customFormat="1" ht="21.9" customHeight="1" x14ac:dyDescent="0.35">
      <c r="A66" s="94"/>
      <c r="B66" s="257"/>
      <c r="C66" s="260"/>
      <c r="D66" s="297" t="s">
        <v>41</v>
      </c>
      <c r="E66" s="297"/>
      <c r="F66" s="297"/>
      <c r="G66" s="297"/>
      <c r="H66" s="220"/>
      <c r="I66" s="221">
        <f>SUM(I24+I33+I41+I49+I57+I65)</f>
        <v>42500</v>
      </c>
      <c r="J66" s="222">
        <f>SUM($J$24+$J$33+$J$41+$J$49+$J$57+$J$65)</f>
        <v>49850</v>
      </c>
      <c r="K66" s="223">
        <f>(SUM($K$24+$K$33+$K$41+$K$49+$K$57+$K$65))</f>
        <v>92350</v>
      </c>
      <c r="L66" s="94"/>
    </row>
    <row r="67" spans="1:13" s="81" customFormat="1" ht="11.4" customHeight="1" x14ac:dyDescent="0.35">
      <c r="A67" s="94"/>
      <c r="B67" s="257"/>
      <c r="C67" s="260"/>
      <c r="D67" s="201"/>
      <c r="E67" s="202"/>
      <c r="F67" s="224"/>
      <c r="G67" s="225"/>
      <c r="H67" s="226"/>
      <c r="I67" s="227"/>
      <c r="J67" s="228"/>
      <c r="K67" s="229"/>
      <c r="L67" s="94"/>
    </row>
    <row r="68" spans="1:13" s="81" customFormat="1" ht="27.65" customHeight="1" x14ac:dyDescent="0.35">
      <c r="A68" s="94"/>
      <c r="B68" s="257"/>
      <c r="C68" s="261"/>
      <c r="D68" s="290" t="s">
        <v>102</v>
      </c>
      <c r="E68" s="291"/>
      <c r="F68" s="230" t="s">
        <v>65</v>
      </c>
      <c r="G68" s="179" t="s">
        <v>11</v>
      </c>
      <c r="H68" s="180" t="s">
        <v>25</v>
      </c>
      <c r="I68" s="231" t="s">
        <v>98</v>
      </c>
      <c r="J68" s="232" t="s">
        <v>6</v>
      </c>
      <c r="K68" s="182" t="s">
        <v>99</v>
      </c>
      <c r="L68" s="94"/>
    </row>
    <row r="69" spans="1:13" s="81" customFormat="1" ht="15" customHeight="1" x14ac:dyDescent="0.35">
      <c r="A69" s="94"/>
      <c r="B69" s="257"/>
      <c r="C69" s="262"/>
      <c r="D69" s="290"/>
      <c r="E69" s="291"/>
      <c r="F69" s="183" t="s">
        <v>111</v>
      </c>
      <c r="G69" s="184">
        <v>7500</v>
      </c>
      <c r="H69" s="185"/>
      <c r="I69" s="186">
        <v>7500</v>
      </c>
      <c r="J69" s="186"/>
      <c r="K69" s="187">
        <f t="shared" ref="K69:K71" si="14">IF(I69+J69=0,"",I69+J69)</f>
        <v>7500</v>
      </c>
      <c r="L69" s="94"/>
      <c r="M69" s="138" t="str">
        <f t="shared" ref="M69:M71" si="15">IF(K69&lt;&gt;G69,"Total Cost does not equal Total Project Budget"," ")</f>
        <v xml:space="preserve"> </v>
      </c>
    </row>
    <row r="70" spans="1:13" s="81" customFormat="1" ht="15" customHeight="1" x14ac:dyDescent="0.35">
      <c r="A70" s="94"/>
      <c r="B70" s="257"/>
      <c r="C70" s="262"/>
      <c r="D70" s="290"/>
      <c r="E70" s="291"/>
      <c r="F70" s="183"/>
      <c r="G70" s="184"/>
      <c r="H70" s="185"/>
      <c r="I70" s="186"/>
      <c r="J70" s="186"/>
      <c r="K70" s="187" t="str">
        <f t="shared" si="14"/>
        <v/>
      </c>
      <c r="L70" s="94"/>
      <c r="M70" s="138" t="str">
        <f t="shared" si="15"/>
        <v xml:space="preserve"> </v>
      </c>
    </row>
    <row r="71" spans="1:13" s="81" customFormat="1" ht="15" customHeight="1" x14ac:dyDescent="0.35">
      <c r="A71" s="94"/>
      <c r="B71" s="257"/>
      <c r="C71" s="262"/>
      <c r="D71" s="290"/>
      <c r="E71" s="291"/>
      <c r="F71" s="183"/>
      <c r="G71" s="184"/>
      <c r="H71" s="185"/>
      <c r="I71" s="186"/>
      <c r="J71" s="186"/>
      <c r="K71" s="187" t="str">
        <f t="shared" si="14"/>
        <v/>
      </c>
      <c r="L71" s="94"/>
      <c r="M71" s="138" t="str">
        <f t="shared" si="15"/>
        <v xml:space="preserve"> </v>
      </c>
    </row>
    <row r="72" spans="1:13" s="81" customFormat="1" ht="15" customHeight="1" x14ac:dyDescent="0.35">
      <c r="A72" s="94"/>
      <c r="B72" s="257"/>
      <c r="C72" s="262"/>
      <c r="D72" s="298"/>
      <c r="E72" s="299"/>
      <c r="F72" s="234" t="s">
        <v>23</v>
      </c>
      <c r="G72" s="191">
        <f>SUM(G69:G71)</f>
        <v>7500</v>
      </c>
      <c r="H72" s="190">
        <f>IFERROR(I72/G72," ")</f>
        <v>1</v>
      </c>
      <c r="I72" s="235">
        <f>SUM(I69:I71)</f>
        <v>7500</v>
      </c>
      <c r="J72" s="235">
        <f>SUM(J69:J71)</f>
        <v>0</v>
      </c>
      <c r="K72" s="219">
        <f>SUM(I72+J72)</f>
        <v>7500</v>
      </c>
      <c r="L72" s="94"/>
    </row>
    <row r="73" spans="1:13" s="81" customFormat="1" ht="21" customHeight="1" x14ac:dyDescent="0.35">
      <c r="A73" s="94"/>
      <c r="B73" s="257"/>
      <c r="C73" s="262"/>
      <c r="D73" s="284" t="s">
        <v>58</v>
      </c>
      <c r="E73" s="284"/>
      <c r="F73" s="284"/>
      <c r="G73" s="284"/>
      <c r="H73" s="265"/>
      <c r="I73" s="236">
        <f>SUM(I72)</f>
        <v>7500</v>
      </c>
      <c r="J73" s="236">
        <f>SUM(J72)</f>
        <v>0</v>
      </c>
      <c r="K73" s="237">
        <f>SUM(K72)</f>
        <v>7500</v>
      </c>
      <c r="L73" s="94"/>
    </row>
    <row r="74" spans="1:13" s="81" customFormat="1" ht="21" customHeight="1" x14ac:dyDescent="0.35">
      <c r="A74" s="94"/>
      <c r="B74" s="257"/>
      <c r="C74" s="262"/>
      <c r="D74" s="284" t="s">
        <v>101</v>
      </c>
      <c r="E74" s="284"/>
      <c r="F74" s="284"/>
      <c r="G74" s="284"/>
      <c r="H74" s="285"/>
      <c r="I74" s="238">
        <f>IFERROR(+I72/I77,0)</f>
        <v>0.15</v>
      </c>
      <c r="J74" s="239"/>
      <c r="K74" s="240"/>
      <c r="L74" s="94"/>
      <c r="M74" s="98" t="str">
        <f>IF($I$74&gt;0.2,"IDC is capped at 20% of TOTAL FFF Request"," ")</f>
        <v xml:space="preserve"> </v>
      </c>
    </row>
    <row r="75" spans="1:13" s="82" customFormat="1" ht="10.5" customHeight="1" x14ac:dyDescent="0.35">
      <c r="A75" s="95"/>
      <c r="B75" s="263"/>
      <c r="C75" s="241"/>
      <c r="D75" s="242"/>
      <c r="E75" s="242"/>
      <c r="F75" s="243"/>
      <c r="G75" s="202"/>
      <c r="H75" s="202"/>
      <c r="I75" s="244"/>
      <c r="J75" s="245"/>
      <c r="K75" s="246"/>
      <c r="L75" s="95"/>
      <c r="M75" s="98"/>
    </row>
    <row r="76" spans="1:13" ht="42" customHeight="1" x14ac:dyDescent="0.35">
      <c r="B76" s="264"/>
      <c r="C76" s="286"/>
      <c r="D76" s="286"/>
      <c r="E76" s="286"/>
      <c r="F76" s="286"/>
      <c r="G76" s="286"/>
      <c r="H76" s="247"/>
      <c r="I76" s="231" t="s">
        <v>100</v>
      </c>
      <c r="J76" s="232" t="s">
        <v>43</v>
      </c>
      <c r="K76" s="233" t="s">
        <v>46</v>
      </c>
      <c r="L76" s="91"/>
      <c r="M76" s="153" t="str">
        <f>IF($I$77&gt;50000,"Total FFF Request may not exceed $50,000"," ")</f>
        <v xml:space="preserve"> </v>
      </c>
    </row>
    <row r="77" spans="1:13" s="82" customFormat="1" ht="31.75" customHeight="1" x14ac:dyDescent="0.35">
      <c r="A77" s="163"/>
      <c r="B77" s="263"/>
      <c r="C77" s="287" t="s">
        <v>120</v>
      </c>
      <c r="D77" s="287"/>
      <c r="E77" s="287"/>
      <c r="F77" s="287"/>
      <c r="G77" s="266" t="s">
        <v>24</v>
      </c>
      <c r="H77" s="248"/>
      <c r="I77" s="236">
        <f>ROUNDUP(($I$66+$I$73),0)</f>
        <v>50000</v>
      </c>
      <c r="J77" s="236">
        <f>ROUNDUP(($J$66+$J$73),0)</f>
        <v>49850</v>
      </c>
      <c r="K77" s="249">
        <f>SUM(I77:J77)</f>
        <v>99850</v>
      </c>
      <c r="L77" s="95"/>
      <c r="M77" s="153" t="str">
        <f>IF($J$77&lt;($I$77/2), "Total Matching Funds must equal at least 50% of "&amp;CHAR(10)&amp;"Total FFF Request"," ")</f>
        <v xml:space="preserve"> </v>
      </c>
    </row>
    <row r="78" spans="1:13" ht="4.75" customHeight="1" thickBot="1" x14ac:dyDescent="0.4">
      <c r="A78" s="163"/>
      <c r="B78" s="267"/>
      <c r="C78" s="268"/>
      <c r="D78" s="268"/>
      <c r="E78" s="268"/>
      <c r="F78" s="269"/>
      <c r="G78" s="270"/>
      <c r="H78" s="270"/>
      <c r="I78" s="270"/>
      <c r="J78" s="270"/>
      <c r="K78" s="271"/>
      <c r="L78" s="91"/>
      <c r="M78" s="91"/>
    </row>
    <row r="79" spans="1:13" x14ac:dyDescent="0.35">
      <c r="C79" s="11"/>
      <c r="D79" s="11"/>
      <c r="E79" s="11"/>
    </row>
    <row r="80" spans="1:13" x14ac:dyDescent="0.35">
      <c r="C80" s="11"/>
      <c r="D80" s="11"/>
      <c r="E80" s="11"/>
    </row>
    <row r="82" spans="9:11" x14ac:dyDescent="0.35">
      <c r="I82" s="85"/>
      <c r="J82" s="85"/>
      <c r="K82" s="85"/>
    </row>
    <row r="83" spans="9:11" x14ac:dyDescent="0.35">
      <c r="I83" s="85"/>
      <c r="J83" s="85"/>
      <c r="K83" s="85"/>
    </row>
    <row r="97" spans="9:11" x14ac:dyDescent="0.35">
      <c r="I97" s="86"/>
      <c r="J97" s="86"/>
      <c r="K97" s="87"/>
    </row>
    <row r="98" spans="9:11" x14ac:dyDescent="0.35">
      <c r="I98" s="88"/>
      <c r="J98" s="88"/>
      <c r="K98" s="89"/>
    </row>
    <row r="99" spans="9:11" x14ac:dyDescent="0.35">
      <c r="I99" s="88"/>
      <c r="J99" s="88"/>
      <c r="K99" s="89"/>
    </row>
  </sheetData>
  <sheetProtection sheet="1" objects="1" scenarios="1"/>
  <mergeCells count="22">
    <mergeCell ref="D26:E33"/>
    <mergeCell ref="B1:K1"/>
    <mergeCell ref="B2:K2"/>
    <mergeCell ref="B4:E4"/>
    <mergeCell ref="F4:K4"/>
    <mergeCell ref="B5:E5"/>
    <mergeCell ref="F5:K5"/>
    <mergeCell ref="B7:G7"/>
    <mergeCell ref="H7:I7"/>
    <mergeCell ref="E8:E15"/>
    <mergeCell ref="E16:E23"/>
    <mergeCell ref="E24:G24"/>
    <mergeCell ref="D73:G73"/>
    <mergeCell ref="D74:H74"/>
    <mergeCell ref="C76:G76"/>
    <mergeCell ref="C77:F77"/>
    <mergeCell ref="D34:E41"/>
    <mergeCell ref="D42:E49"/>
    <mergeCell ref="D50:E57"/>
    <mergeCell ref="D58:E65"/>
    <mergeCell ref="D66:G66"/>
    <mergeCell ref="D68:E72"/>
  </mergeCells>
  <conditionalFormatting sqref="M9:M14">
    <cfRule type="notContainsBlanks" dxfId="33" priority="2">
      <formula>LEN(TRIM(M9))&gt;0</formula>
    </cfRule>
  </conditionalFormatting>
  <conditionalFormatting sqref="M17:M22">
    <cfRule type="notContainsBlanks" dxfId="32" priority="3">
      <formula>LEN(TRIM(M17))&gt;0</formula>
    </cfRule>
  </conditionalFormatting>
  <conditionalFormatting sqref="M27:M32">
    <cfRule type="notContainsBlanks" dxfId="31" priority="4">
      <formula>LEN(TRIM(M27))&gt;0</formula>
    </cfRule>
  </conditionalFormatting>
  <conditionalFormatting sqref="M35:M40">
    <cfRule type="notContainsBlanks" dxfId="30" priority="5">
      <formula>LEN(TRIM(M35))&gt;0</formula>
    </cfRule>
  </conditionalFormatting>
  <conditionalFormatting sqref="M43:M48">
    <cfRule type="notContainsBlanks" dxfId="29" priority="6">
      <formula>LEN(TRIM(M43))&gt;0</formula>
    </cfRule>
  </conditionalFormatting>
  <conditionalFormatting sqref="M51:M56">
    <cfRule type="notContainsBlanks" dxfId="28" priority="7">
      <formula>LEN(TRIM(M51))&gt;0</formula>
    </cfRule>
  </conditionalFormatting>
  <conditionalFormatting sqref="M59:M64">
    <cfRule type="notContainsBlanks" dxfId="27" priority="8">
      <formula>LEN(TRIM(M59))&gt;0</formula>
    </cfRule>
  </conditionalFormatting>
  <conditionalFormatting sqref="M69:M71">
    <cfRule type="notContainsBlanks" dxfId="26" priority="9">
      <formula>LEN(TRIM(M69))&gt;0</formula>
    </cfRule>
  </conditionalFormatting>
  <conditionalFormatting sqref="M74">
    <cfRule type="notContainsBlanks" dxfId="25" priority="10">
      <formula>LEN(TRIM(M74))&gt;0</formula>
    </cfRule>
  </conditionalFormatting>
  <conditionalFormatting sqref="M76:M77">
    <cfRule type="notContainsBlanks" dxfId="24" priority="1">
      <formula>LEN(TRIM(M76))&gt;0</formula>
    </cfRule>
  </conditionalFormatting>
  <dataValidations count="1">
    <dataValidation type="decimal" operator="greaterThanOrEqual" allowBlank="1" showInputMessage="1" showErrorMessage="1" errorTitle="Numeric Value Only" error="Please enter a numeric value only" sqref="I59:J64 I35:J40 I9:J14 I69:J71 I27:J32 I51:J56 I43:J48 I17:J22" xr:uid="{2C58A7AE-1631-4F66-B230-25AE83FE276D}">
      <formula1>0</formula1>
    </dataValidation>
  </dataValidations>
  <printOptions horizontalCentered="1"/>
  <pageMargins left="0.25" right="0.75" top="0.25" bottom="0.25" header="0.3" footer="0.3"/>
  <pageSetup scale="76"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D4665-41EC-4978-95A4-71EA72A2BBD1}">
  <sheetPr>
    <tabColor theme="0"/>
    <pageSetUpPr fitToPage="1"/>
  </sheetPr>
  <dimension ref="A1:M99"/>
  <sheetViews>
    <sheetView tabSelected="1" zoomScale="90" zoomScaleNormal="90" workbookViewId="0">
      <selection activeCell="J55" sqref="J55"/>
    </sheetView>
  </sheetViews>
  <sheetFormatPr defaultColWidth="9.08984375" defaultRowHeight="14.5" x14ac:dyDescent="0.35"/>
  <cols>
    <col min="1" max="1" width="5" style="91" customWidth="1"/>
    <col min="2" max="2" width="1.453125" style="91" customWidth="1"/>
    <col min="3" max="4" width="1.6328125" style="91" customWidth="1"/>
    <col min="5" max="5" width="24.08984375" style="90" customWidth="1"/>
    <col min="6" max="6" width="79.08984375" style="90" customWidth="1"/>
    <col min="7" max="7" width="13.36328125" style="275" customWidth="1"/>
    <col min="8" max="8" width="15.08984375" style="275" hidden="1" customWidth="1"/>
    <col min="9" max="10" width="15.81640625" style="275" customWidth="1"/>
    <col min="11" max="11" width="15.81640625" style="91" customWidth="1"/>
    <col min="12" max="12" width="3.453125" style="91" customWidth="1"/>
    <col min="13" max="13" width="38.36328125" style="91" customWidth="1"/>
    <col min="14" max="14" width="9.90625" style="91" bestFit="1" customWidth="1"/>
    <col min="15" max="16384" width="9.08984375" style="91"/>
  </cols>
  <sheetData>
    <row r="1" spans="2:13" ht="72.650000000000006" customHeight="1" thickBot="1" x14ac:dyDescent="0.4">
      <c r="B1" s="302" t="s">
        <v>92</v>
      </c>
      <c r="C1" s="303"/>
      <c r="D1" s="303"/>
      <c r="E1" s="303"/>
      <c r="F1" s="303"/>
      <c r="G1" s="303"/>
      <c r="H1" s="303"/>
      <c r="I1" s="303"/>
      <c r="J1" s="303"/>
      <c r="K1" s="303"/>
    </row>
    <row r="2" spans="2:13" s="90" customFormat="1" ht="213.65" customHeight="1" thickTop="1" thickBot="1" x14ac:dyDescent="0.4">
      <c r="B2" s="304" t="s">
        <v>118</v>
      </c>
      <c r="C2" s="305"/>
      <c r="D2" s="305"/>
      <c r="E2" s="305"/>
      <c r="F2" s="305"/>
      <c r="G2" s="305"/>
      <c r="H2" s="305"/>
      <c r="I2" s="305"/>
      <c r="J2" s="305"/>
      <c r="K2" s="306"/>
    </row>
    <row r="3" spans="2:13" s="90" customFormat="1" ht="8.4" customHeight="1" thickTop="1" thickBot="1" x14ac:dyDescent="0.4">
      <c r="B3" s="100"/>
      <c r="C3" s="101"/>
      <c r="D3" s="101"/>
      <c r="E3" s="101"/>
      <c r="F3" s="101"/>
      <c r="G3" s="101"/>
      <c r="H3" s="101"/>
      <c r="I3" s="101"/>
      <c r="J3" s="101"/>
      <c r="K3" s="101"/>
    </row>
    <row r="4" spans="2:13" s="90" customFormat="1" ht="18" customHeight="1" x14ac:dyDescent="0.35">
      <c r="B4" s="307" t="s">
        <v>8</v>
      </c>
      <c r="C4" s="308"/>
      <c r="D4" s="308"/>
      <c r="E4" s="309"/>
      <c r="F4" s="310"/>
      <c r="G4" s="310"/>
      <c r="H4" s="310"/>
      <c r="I4" s="310"/>
      <c r="J4" s="310"/>
      <c r="K4" s="311"/>
    </row>
    <row r="5" spans="2:13" s="90" customFormat="1" ht="18" customHeight="1" thickBot="1" x14ac:dyDescent="0.4">
      <c r="B5" s="312" t="s">
        <v>96</v>
      </c>
      <c r="C5" s="313"/>
      <c r="D5" s="313"/>
      <c r="E5" s="314"/>
      <c r="F5" s="315" t="s">
        <v>97</v>
      </c>
      <c r="G5" s="315"/>
      <c r="H5" s="315"/>
      <c r="I5" s="315"/>
      <c r="J5" s="315"/>
      <c r="K5" s="316"/>
    </row>
    <row r="6" spans="2:13" s="90" customFormat="1" ht="8.4" customHeight="1" thickBot="1" x14ac:dyDescent="0.4">
      <c r="B6" s="102"/>
      <c r="C6" s="102"/>
      <c r="D6" s="102"/>
      <c r="E6" s="102"/>
      <c r="F6" s="164"/>
      <c r="G6" s="164"/>
      <c r="H6" s="164"/>
      <c r="I6" s="164"/>
      <c r="J6" s="164"/>
      <c r="K6" s="164"/>
    </row>
    <row r="7" spans="2:13" s="92" customFormat="1" ht="42" x14ac:dyDescent="0.35">
      <c r="B7" s="317" t="s">
        <v>0</v>
      </c>
      <c r="C7" s="318"/>
      <c r="D7" s="318"/>
      <c r="E7" s="318"/>
      <c r="F7" s="318"/>
      <c r="G7" s="319"/>
      <c r="H7" s="320" t="s">
        <v>98</v>
      </c>
      <c r="I7" s="321"/>
      <c r="J7" s="176" t="s">
        <v>56</v>
      </c>
      <c r="K7" s="177" t="s">
        <v>44</v>
      </c>
    </row>
    <row r="8" spans="2:13" s="93" customFormat="1" ht="30.9" customHeight="1" x14ac:dyDescent="0.35">
      <c r="B8" s="250"/>
      <c r="C8" s="251"/>
      <c r="D8" s="252"/>
      <c r="E8" s="322" t="s">
        <v>93</v>
      </c>
      <c r="F8" s="178" t="s">
        <v>60</v>
      </c>
      <c r="G8" s="179" t="s">
        <v>11</v>
      </c>
      <c r="H8" s="180" t="s">
        <v>25</v>
      </c>
      <c r="I8" s="180" t="s">
        <v>98</v>
      </c>
      <c r="J8" s="181" t="s">
        <v>6</v>
      </c>
      <c r="K8" s="182" t="s">
        <v>99</v>
      </c>
    </row>
    <row r="9" spans="2:13" s="5" customFormat="1" ht="15" customHeight="1" x14ac:dyDescent="0.35">
      <c r="B9" s="253"/>
      <c r="C9" s="254"/>
      <c r="D9" s="252"/>
      <c r="E9" s="322"/>
      <c r="F9" s="183"/>
      <c r="G9" s="184"/>
      <c r="H9" s="185"/>
      <c r="I9" s="186"/>
      <c r="J9" s="186"/>
      <c r="K9" s="187" t="str">
        <f t="shared" ref="K9:K14" si="0">IF(I9+J9=0,"",I9+J9)</f>
        <v/>
      </c>
      <c r="M9" s="138" t="str">
        <f>IF(K9&lt;&gt;G9,"Total Cost does not equal Total Project Budget"," ")</f>
        <v xml:space="preserve"> </v>
      </c>
    </row>
    <row r="10" spans="2:13" s="5" customFormat="1" ht="15" customHeight="1" x14ac:dyDescent="0.35">
      <c r="B10" s="253"/>
      <c r="C10" s="254"/>
      <c r="D10" s="252"/>
      <c r="E10" s="322"/>
      <c r="F10" s="183"/>
      <c r="G10" s="184"/>
      <c r="H10" s="185"/>
      <c r="I10" s="186"/>
      <c r="J10" s="186"/>
      <c r="K10" s="187" t="str">
        <f t="shared" si="0"/>
        <v/>
      </c>
      <c r="M10" s="138" t="str">
        <f t="shared" ref="M10:M14" si="1">IF(K10&lt;&gt;G10,"Total Cost does not equal Total Project Budget"," ")</f>
        <v xml:space="preserve"> </v>
      </c>
    </row>
    <row r="11" spans="2:13" s="5" customFormat="1" ht="15" customHeight="1" x14ac:dyDescent="0.35">
      <c r="B11" s="253"/>
      <c r="C11" s="254"/>
      <c r="D11" s="252"/>
      <c r="E11" s="322"/>
      <c r="F11" s="183"/>
      <c r="G11" s="184"/>
      <c r="H11" s="185"/>
      <c r="I11" s="186"/>
      <c r="J11" s="186"/>
      <c r="K11" s="187" t="str">
        <f t="shared" si="0"/>
        <v/>
      </c>
      <c r="M11" s="138" t="str">
        <f t="shared" si="1"/>
        <v xml:space="preserve"> </v>
      </c>
    </row>
    <row r="12" spans="2:13" s="5" customFormat="1" ht="15" customHeight="1" x14ac:dyDescent="0.35">
      <c r="B12" s="253"/>
      <c r="C12" s="254"/>
      <c r="D12" s="252"/>
      <c r="E12" s="322"/>
      <c r="F12" s="183"/>
      <c r="G12" s="184"/>
      <c r="H12" s="185"/>
      <c r="I12" s="186"/>
      <c r="J12" s="186"/>
      <c r="K12" s="187" t="str">
        <f t="shared" si="0"/>
        <v/>
      </c>
      <c r="M12" s="138" t="str">
        <f t="shared" si="1"/>
        <v xml:space="preserve"> </v>
      </c>
    </row>
    <row r="13" spans="2:13" s="5" customFormat="1" ht="15" customHeight="1" x14ac:dyDescent="0.35">
      <c r="B13" s="253"/>
      <c r="C13" s="254"/>
      <c r="D13" s="252"/>
      <c r="E13" s="322"/>
      <c r="F13" s="183"/>
      <c r="G13" s="184"/>
      <c r="H13" s="185"/>
      <c r="I13" s="186"/>
      <c r="J13" s="186"/>
      <c r="K13" s="187" t="str">
        <f t="shared" si="0"/>
        <v/>
      </c>
      <c r="M13" s="138" t="str">
        <f t="shared" si="1"/>
        <v xml:space="preserve"> </v>
      </c>
    </row>
    <row r="14" spans="2:13" s="5" customFormat="1" ht="13" x14ac:dyDescent="0.35">
      <c r="B14" s="253"/>
      <c r="C14" s="254"/>
      <c r="D14" s="252"/>
      <c r="E14" s="322"/>
      <c r="F14" s="183"/>
      <c r="G14" s="184"/>
      <c r="H14" s="185"/>
      <c r="I14" s="186"/>
      <c r="J14" s="186"/>
      <c r="K14" s="187" t="str">
        <f t="shared" si="0"/>
        <v/>
      </c>
      <c r="M14" s="138" t="str">
        <f t="shared" si="1"/>
        <v xml:space="preserve"> </v>
      </c>
    </row>
    <row r="15" spans="2:13" s="5" customFormat="1" ht="13.5" thickBot="1" x14ac:dyDescent="0.4">
      <c r="B15" s="253"/>
      <c r="C15" s="254"/>
      <c r="D15" s="252"/>
      <c r="E15" s="322"/>
      <c r="F15" s="188" t="s">
        <v>15</v>
      </c>
      <c r="G15" s="189" t="str">
        <f>IF(SUM(G9:G14)=0,"",SUM(G9:G14))</f>
        <v/>
      </c>
      <c r="H15" s="190" t="str">
        <f>IFERROR(I15/G15," ")</f>
        <v xml:space="preserve"> </v>
      </c>
      <c r="I15" s="191">
        <f>SUM(I9:I14)</f>
        <v>0</v>
      </c>
      <c r="J15" s="191">
        <f>SUM(J9:J14)</f>
        <v>0</v>
      </c>
      <c r="K15" s="192">
        <f>SUM(I15+J15)</f>
        <v>0</v>
      </c>
    </row>
    <row r="16" spans="2:13" ht="30.65" customHeight="1" thickTop="1" x14ac:dyDescent="0.35">
      <c r="B16" s="255"/>
      <c r="C16" s="256"/>
      <c r="D16" s="252"/>
      <c r="E16" s="288" t="s">
        <v>82</v>
      </c>
      <c r="F16" s="178" t="s">
        <v>61</v>
      </c>
      <c r="G16" s="193" t="s">
        <v>11</v>
      </c>
      <c r="H16" s="194" t="s">
        <v>25</v>
      </c>
      <c r="I16" s="180" t="s">
        <v>98</v>
      </c>
      <c r="J16" s="195" t="s">
        <v>6</v>
      </c>
      <c r="K16" s="182" t="s">
        <v>99</v>
      </c>
    </row>
    <row r="17" spans="2:13" x14ac:dyDescent="0.35">
      <c r="B17" s="255"/>
      <c r="C17" s="256"/>
      <c r="D17" s="252"/>
      <c r="E17" s="322"/>
      <c r="F17" s="183"/>
      <c r="G17" s="184"/>
      <c r="H17" s="185"/>
      <c r="I17" s="186"/>
      <c r="J17" s="186"/>
      <c r="K17" s="196" t="str">
        <f t="shared" ref="K17:K22" si="2">IF(I17+J17=0,"",I17+J17)</f>
        <v/>
      </c>
      <c r="M17" s="138" t="str">
        <f t="shared" ref="M17:M22" si="3">IF(K17&lt;&gt;G17,"Total Cost does not equal Total Project Budget"," ")</f>
        <v xml:space="preserve"> </v>
      </c>
    </row>
    <row r="18" spans="2:13" x14ac:dyDescent="0.35">
      <c r="B18" s="255"/>
      <c r="C18" s="256"/>
      <c r="D18" s="252"/>
      <c r="E18" s="322"/>
      <c r="F18" s="183"/>
      <c r="G18" s="184"/>
      <c r="H18" s="185"/>
      <c r="I18" s="186"/>
      <c r="J18" s="186"/>
      <c r="K18" s="187" t="str">
        <f t="shared" si="2"/>
        <v/>
      </c>
      <c r="M18" s="138" t="str">
        <f t="shared" si="3"/>
        <v xml:space="preserve"> </v>
      </c>
    </row>
    <row r="19" spans="2:13" x14ac:dyDescent="0.35">
      <c r="B19" s="255"/>
      <c r="C19" s="256"/>
      <c r="D19" s="252"/>
      <c r="E19" s="322"/>
      <c r="F19" s="183"/>
      <c r="G19" s="184"/>
      <c r="H19" s="185"/>
      <c r="I19" s="186"/>
      <c r="J19" s="186"/>
      <c r="K19" s="187" t="str">
        <f t="shared" si="2"/>
        <v/>
      </c>
      <c r="M19" s="138" t="str">
        <f t="shared" si="3"/>
        <v xml:space="preserve"> </v>
      </c>
    </row>
    <row r="20" spans="2:13" x14ac:dyDescent="0.35">
      <c r="B20" s="255"/>
      <c r="C20" s="256"/>
      <c r="D20" s="252"/>
      <c r="E20" s="322"/>
      <c r="F20" s="183"/>
      <c r="G20" s="184"/>
      <c r="H20" s="185"/>
      <c r="I20" s="186"/>
      <c r="J20" s="186"/>
      <c r="K20" s="187" t="str">
        <f t="shared" si="2"/>
        <v/>
      </c>
      <c r="M20" s="138" t="str">
        <f t="shared" si="3"/>
        <v xml:space="preserve"> </v>
      </c>
    </row>
    <row r="21" spans="2:13" x14ac:dyDescent="0.35">
      <c r="B21" s="255"/>
      <c r="C21" s="256"/>
      <c r="D21" s="252"/>
      <c r="E21" s="322"/>
      <c r="F21" s="183"/>
      <c r="G21" s="184"/>
      <c r="H21" s="185"/>
      <c r="I21" s="186"/>
      <c r="J21" s="186"/>
      <c r="K21" s="187" t="str">
        <f t="shared" si="2"/>
        <v/>
      </c>
      <c r="M21" s="138" t="str">
        <f t="shared" si="3"/>
        <v xml:space="preserve"> </v>
      </c>
    </row>
    <row r="22" spans="2:13" x14ac:dyDescent="0.35">
      <c r="B22" s="255"/>
      <c r="C22" s="256"/>
      <c r="D22" s="252"/>
      <c r="E22" s="322"/>
      <c r="F22" s="183"/>
      <c r="G22" s="184"/>
      <c r="H22" s="185"/>
      <c r="I22" s="186"/>
      <c r="J22" s="186"/>
      <c r="K22" s="187" t="str">
        <f t="shared" si="2"/>
        <v/>
      </c>
      <c r="M22" s="138" t="str">
        <f t="shared" si="3"/>
        <v xml:space="preserve"> </v>
      </c>
    </row>
    <row r="23" spans="2:13" x14ac:dyDescent="0.35">
      <c r="B23" s="255"/>
      <c r="C23" s="256"/>
      <c r="D23" s="252"/>
      <c r="E23" s="298"/>
      <c r="F23" s="188" t="s">
        <v>16</v>
      </c>
      <c r="G23" s="189" t="str">
        <f>IF(SUM(G17:G22)=0,"",SUM(G17:G22))</f>
        <v/>
      </c>
      <c r="H23" s="190" t="str">
        <f>IFERROR(I23/G23," ")</f>
        <v xml:space="preserve"> </v>
      </c>
      <c r="I23" s="191">
        <f>SUM(I17:I22)</f>
        <v>0</v>
      </c>
      <c r="J23" s="191">
        <f>SUM(J17:J22)</f>
        <v>0</v>
      </c>
      <c r="K23" s="197">
        <f>SUM(I23+J23)</f>
        <v>0</v>
      </c>
    </row>
    <row r="24" spans="2:13" s="94" customFormat="1" ht="15" customHeight="1" x14ac:dyDescent="0.35">
      <c r="B24" s="257"/>
      <c r="C24" s="258"/>
      <c r="D24" s="259"/>
      <c r="E24" s="323" t="s">
        <v>18</v>
      </c>
      <c r="F24" s="323"/>
      <c r="G24" s="324"/>
      <c r="H24" s="198"/>
      <c r="I24" s="199">
        <f>I15+I23</f>
        <v>0</v>
      </c>
      <c r="J24" s="199">
        <f>J15+J23</f>
        <v>0</v>
      </c>
      <c r="K24" s="200">
        <f>K15+K23</f>
        <v>0</v>
      </c>
    </row>
    <row r="25" spans="2:13" s="94" customFormat="1" ht="11.4" customHeight="1" x14ac:dyDescent="0.35">
      <c r="B25" s="257"/>
      <c r="C25" s="258"/>
      <c r="D25" s="201"/>
      <c r="E25" s="202"/>
      <c r="F25" s="202"/>
      <c r="G25" s="202"/>
      <c r="H25" s="203"/>
      <c r="I25" s="204"/>
      <c r="J25" s="204"/>
      <c r="K25" s="205"/>
    </row>
    <row r="26" spans="2:13" ht="30.75" customHeight="1" x14ac:dyDescent="0.35">
      <c r="B26" s="255"/>
      <c r="C26" s="256"/>
      <c r="D26" s="300" t="s">
        <v>12</v>
      </c>
      <c r="E26" s="301"/>
      <c r="F26" s="206" t="s">
        <v>59</v>
      </c>
      <c r="G26" s="207" t="s">
        <v>11</v>
      </c>
      <c r="H26" s="208" t="s">
        <v>25</v>
      </c>
      <c r="I26" s="180" t="s">
        <v>98</v>
      </c>
      <c r="J26" s="195" t="s">
        <v>6</v>
      </c>
      <c r="K26" s="182" t="s">
        <v>99</v>
      </c>
    </row>
    <row r="27" spans="2:13" ht="14.4" customHeight="1" x14ac:dyDescent="0.35">
      <c r="B27" s="255"/>
      <c r="C27" s="256"/>
      <c r="D27" s="290"/>
      <c r="E27" s="291"/>
      <c r="F27" s="183"/>
      <c r="G27" s="184"/>
      <c r="H27" s="185"/>
      <c r="I27" s="186"/>
      <c r="J27" s="186"/>
      <c r="K27" s="187" t="str">
        <f t="shared" ref="K27:K32" si="4">IF(I27+J27=0,"",I27+J27)</f>
        <v/>
      </c>
      <c r="M27" s="138" t="str">
        <f t="shared" ref="M27:M32" si="5">IF(K27&lt;&gt;G27,"Total Cost does not equal Total Project Budget"," ")</f>
        <v xml:space="preserve"> </v>
      </c>
    </row>
    <row r="28" spans="2:13" x14ac:dyDescent="0.35">
      <c r="B28" s="255"/>
      <c r="C28" s="256"/>
      <c r="D28" s="290"/>
      <c r="E28" s="291"/>
      <c r="F28" s="183"/>
      <c r="G28" s="184"/>
      <c r="H28" s="185"/>
      <c r="I28" s="186"/>
      <c r="J28" s="186"/>
      <c r="K28" s="187" t="str">
        <f t="shared" si="4"/>
        <v/>
      </c>
      <c r="M28" s="138" t="str">
        <f t="shared" si="5"/>
        <v xml:space="preserve"> </v>
      </c>
    </row>
    <row r="29" spans="2:13" x14ac:dyDescent="0.35">
      <c r="B29" s="255"/>
      <c r="C29" s="256"/>
      <c r="D29" s="290"/>
      <c r="E29" s="291"/>
      <c r="F29" s="183"/>
      <c r="G29" s="184"/>
      <c r="H29" s="185"/>
      <c r="I29" s="186"/>
      <c r="J29" s="186"/>
      <c r="K29" s="187" t="str">
        <f t="shared" si="4"/>
        <v/>
      </c>
      <c r="M29" s="138" t="str">
        <f t="shared" si="5"/>
        <v xml:space="preserve"> </v>
      </c>
    </row>
    <row r="30" spans="2:13" x14ac:dyDescent="0.35">
      <c r="B30" s="255"/>
      <c r="C30" s="256"/>
      <c r="D30" s="290"/>
      <c r="E30" s="291"/>
      <c r="F30" s="183"/>
      <c r="G30" s="184"/>
      <c r="H30" s="185"/>
      <c r="I30" s="186"/>
      <c r="J30" s="186"/>
      <c r="K30" s="187" t="str">
        <f t="shared" si="4"/>
        <v/>
      </c>
      <c r="M30" s="138" t="str">
        <f t="shared" si="5"/>
        <v xml:space="preserve"> </v>
      </c>
    </row>
    <row r="31" spans="2:13" x14ac:dyDescent="0.35">
      <c r="B31" s="255"/>
      <c r="C31" s="256"/>
      <c r="D31" s="290"/>
      <c r="E31" s="291"/>
      <c r="F31" s="183"/>
      <c r="G31" s="184"/>
      <c r="H31" s="185"/>
      <c r="I31" s="186"/>
      <c r="J31" s="186"/>
      <c r="K31" s="187" t="str">
        <f t="shared" si="4"/>
        <v/>
      </c>
      <c r="M31" s="138" t="str">
        <f t="shared" si="5"/>
        <v xml:space="preserve"> </v>
      </c>
    </row>
    <row r="32" spans="2:13" x14ac:dyDescent="0.35">
      <c r="B32" s="255"/>
      <c r="C32" s="256"/>
      <c r="D32" s="290"/>
      <c r="E32" s="291"/>
      <c r="F32" s="183"/>
      <c r="G32" s="184"/>
      <c r="H32" s="185"/>
      <c r="I32" s="186"/>
      <c r="J32" s="186"/>
      <c r="K32" s="187" t="str">
        <f t="shared" si="4"/>
        <v/>
      </c>
      <c r="M32" s="138" t="str">
        <f t="shared" si="5"/>
        <v xml:space="preserve"> </v>
      </c>
    </row>
    <row r="33" spans="2:13" ht="15" thickBot="1" x14ac:dyDescent="0.4">
      <c r="B33" s="255"/>
      <c r="C33" s="256"/>
      <c r="D33" s="292"/>
      <c r="E33" s="293"/>
      <c r="F33" s="209" t="s">
        <v>17</v>
      </c>
      <c r="G33" s="210">
        <f>SUM(G27:G32)</f>
        <v>0</v>
      </c>
      <c r="H33" s="211" t="str">
        <f>IFERROR(I33/G33," ")</f>
        <v xml:space="preserve"> </v>
      </c>
      <c r="I33" s="210">
        <f>SUM(I27:I32)</f>
        <v>0</v>
      </c>
      <c r="J33" s="210">
        <f>SUM(J27:J32)</f>
        <v>0</v>
      </c>
      <c r="K33" s="192">
        <f>I33+J33</f>
        <v>0</v>
      </c>
    </row>
    <row r="34" spans="2:13" ht="28.25" customHeight="1" thickTop="1" x14ac:dyDescent="0.35">
      <c r="B34" s="255"/>
      <c r="C34" s="256"/>
      <c r="D34" s="288" t="s">
        <v>94</v>
      </c>
      <c r="E34" s="289"/>
      <c r="F34" s="212" t="s">
        <v>79</v>
      </c>
      <c r="G34" s="213" t="s">
        <v>11</v>
      </c>
      <c r="H34" s="214" t="s">
        <v>25</v>
      </c>
      <c r="I34" s="180" t="s">
        <v>98</v>
      </c>
      <c r="J34" s="195" t="s">
        <v>6</v>
      </c>
      <c r="K34" s="182" t="s">
        <v>99</v>
      </c>
    </row>
    <row r="35" spans="2:13" x14ac:dyDescent="0.35">
      <c r="B35" s="255"/>
      <c r="C35" s="256"/>
      <c r="D35" s="290"/>
      <c r="E35" s="291"/>
      <c r="F35" s="183"/>
      <c r="G35" s="184"/>
      <c r="H35" s="185"/>
      <c r="I35" s="186"/>
      <c r="J35" s="186"/>
      <c r="K35" s="187" t="str">
        <f t="shared" ref="K35:K40" si="6">IF(I35+J35=0,"",I35+J35)</f>
        <v/>
      </c>
      <c r="M35" s="138" t="str">
        <f t="shared" ref="M35:M40" si="7">IF(K35&lt;&gt;G35,"Total Cost does not equal Total Project Budget"," ")</f>
        <v xml:space="preserve"> </v>
      </c>
    </row>
    <row r="36" spans="2:13" x14ac:dyDescent="0.35">
      <c r="B36" s="255"/>
      <c r="C36" s="256"/>
      <c r="D36" s="290"/>
      <c r="E36" s="291"/>
      <c r="F36" s="183"/>
      <c r="G36" s="184"/>
      <c r="H36" s="185"/>
      <c r="I36" s="186"/>
      <c r="J36" s="186"/>
      <c r="K36" s="187" t="str">
        <f t="shared" si="6"/>
        <v/>
      </c>
      <c r="M36" s="138" t="str">
        <f t="shared" si="7"/>
        <v xml:space="preserve"> </v>
      </c>
    </row>
    <row r="37" spans="2:13" x14ac:dyDescent="0.35">
      <c r="B37" s="255"/>
      <c r="C37" s="256"/>
      <c r="D37" s="290"/>
      <c r="E37" s="291"/>
      <c r="F37" s="183"/>
      <c r="G37" s="184"/>
      <c r="H37" s="185"/>
      <c r="I37" s="186"/>
      <c r="J37" s="186"/>
      <c r="K37" s="187" t="str">
        <f t="shared" si="6"/>
        <v/>
      </c>
      <c r="M37" s="138" t="str">
        <f t="shared" si="7"/>
        <v xml:space="preserve"> </v>
      </c>
    </row>
    <row r="38" spans="2:13" x14ac:dyDescent="0.35">
      <c r="B38" s="255"/>
      <c r="C38" s="256"/>
      <c r="D38" s="290"/>
      <c r="E38" s="291"/>
      <c r="F38" s="183"/>
      <c r="G38" s="184"/>
      <c r="H38" s="185"/>
      <c r="I38" s="186"/>
      <c r="J38" s="186"/>
      <c r="K38" s="187" t="str">
        <f t="shared" si="6"/>
        <v/>
      </c>
      <c r="M38" s="138" t="str">
        <f t="shared" si="7"/>
        <v xml:space="preserve"> </v>
      </c>
    </row>
    <row r="39" spans="2:13" x14ac:dyDescent="0.35">
      <c r="B39" s="255"/>
      <c r="C39" s="256"/>
      <c r="D39" s="290"/>
      <c r="E39" s="291"/>
      <c r="F39" s="183"/>
      <c r="G39" s="184"/>
      <c r="H39" s="185"/>
      <c r="I39" s="186"/>
      <c r="J39" s="186"/>
      <c r="K39" s="187" t="str">
        <f t="shared" si="6"/>
        <v/>
      </c>
      <c r="M39" s="138" t="str">
        <f t="shared" si="7"/>
        <v xml:space="preserve"> </v>
      </c>
    </row>
    <row r="40" spans="2:13" x14ac:dyDescent="0.35">
      <c r="B40" s="255"/>
      <c r="C40" s="256"/>
      <c r="D40" s="290"/>
      <c r="E40" s="291"/>
      <c r="F40" s="183"/>
      <c r="G40" s="184"/>
      <c r="H40" s="185"/>
      <c r="I40" s="186"/>
      <c r="J40" s="186"/>
      <c r="K40" s="187" t="str">
        <f t="shared" si="6"/>
        <v/>
      </c>
      <c r="M40" s="138" t="str">
        <f t="shared" si="7"/>
        <v xml:space="preserve"> </v>
      </c>
    </row>
    <row r="41" spans="2:13" ht="15" thickBot="1" x14ac:dyDescent="0.4">
      <c r="B41" s="255"/>
      <c r="C41" s="256"/>
      <c r="D41" s="292"/>
      <c r="E41" s="293"/>
      <c r="F41" s="209" t="s">
        <v>19</v>
      </c>
      <c r="G41" s="210">
        <f>SUM(G35:G40)</f>
        <v>0</v>
      </c>
      <c r="H41" s="211" t="str">
        <f>IFERROR(I41/G41," ")</f>
        <v xml:space="preserve"> </v>
      </c>
      <c r="I41" s="210">
        <f>SUM(I35:I40)</f>
        <v>0</v>
      </c>
      <c r="J41" s="210">
        <f>SUM(J35:J40)</f>
        <v>0</v>
      </c>
      <c r="K41" s="192">
        <f>SUM(I41+J41)</f>
        <v>0</v>
      </c>
    </row>
    <row r="42" spans="2:13" ht="29.25" customHeight="1" thickTop="1" x14ac:dyDescent="0.35">
      <c r="B42" s="255"/>
      <c r="C42" s="256"/>
      <c r="D42" s="294" t="s">
        <v>13</v>
      </c>
      <c r="E42" s="291"/>
      <c r="F42" s="215" t="s">
        <v>63</v>
      </c>
      <c r="G42" s="179" t="s">
        <v>11</v>
      </c>
      <c r="H42" s="216" t="s">
        <v>25</v>
      </c>
      <c r="I42" s="180" t="s">
        <v>98</v>
      </c>
      <c r="J42" s="195" t="s">
        <v>6</v>
      </c>
      <c r="K42" s="182" t="s">
        <v>99</v>
      </c>
    </row>
    <row r="43" spans="2:13" ht="14.4" customHeight="1" x14ac:dyDescent="0.35">
      <c r="B43" s="255"/>
      <c r="C43" s="256"/>
      <c r="D43" s="294"/>
      <c r="E43" s="291"/>
      <c r="F43" s="183"/>
      <c r="G43" s="184"/>
      <c r="H43" s="185"/>
      <c r="I43" s="186"/>
      <c r="J43" s="186"/>
      <c r="K43" s="187" t="str">
        <f t="shared" ref="K43:K48" si="8">IF(I43+J43=0,"",I43+J43)</f>
        <v/>
      </c>
      <c r="M43" s="138" t="str">
        <f t="shared" ref="M43:M48" si="9">IF(K43&lt;&gt;G43,"Total Cost does not equal Total Project Budget"," ")</f>
        <v xml:space="preserve"> </v>
      </c>
    </row>
    <row r="44" spans="2:13" x14ac:dyDescent="0.35">
      <c r="B44" s="255"/>
      <c r="C44" s="256"/>
      <c r="D44" s="294"/>
      <c r="E44" s="291"/>
      <c r="F44" s="183"/>
      <c r="G44" s="184"/>
      <c r="H44" s="185"/>
      <c r="I44" s="186"/>
      <c r="J44" s="186"/>
      <c r="K44" s="187" t="str">
        <f t="shared" si="8"/>
        <v/>
      </c>
      <c r="M44" s="138" t="str">
        <f t="shared" si="9"/>
        <v xml:space="preserve"> </v>
      </c>
    </row>
    <row r="45" spans="2:13" x14ac:dyDescent="0.35">
      <c r="B45" s="255"/>
      <c r="C45" s="256"/>
      <c r="D45" s="294"/>
      <c r="E45" s="291"/>
      <c r="F45" s="183"/>
      <c r="G45" s="184"/>
      <c r="H45" s="185"/>
      <c r="I45" s="186"/>
      <c r="J45" s="186"/>
      <c r="K45" s="187" t="str">
        <f t="shared" si="8"/>
        <v/>
      </c>
      <c r="M45" s="138" t="str">
        <f t="shared" si="9"/>
        <v xml:space="preserve"> </v>
      </c>
    </row>
    <row r="46" spans="2:13" ht="14.4" customHeight="1" x14ac:dyDescent="0.35">
      <c r="B46" s="255"/>
      <c r="C46" s="256"/>
      <c r="D46" s="294"/>
      <c r="E46" s="291"/>
      <c r="F46" s="183"/>
      <c r="G46" s="184"/>
      <c r="H46" s="185"/>
      <c r="I46" s="186"/>
      <c r="J46" s="186"/>
      <c r="K46" s="187" t="str">
        <f t="shared" si="8"/>
        <v/>
      </c>
      <c r="M46" s="138" t="str">
        <f t="shared" si="9"/>
        <v xml:space="preserve"> </v>
      </c>
    </row>
    <row r="47" spans="2:13" ht="14.4" customHeight="1" x14ac:dyDescent="0.35">
      <c r="B47" s="255"/>
      <c r="C47" s="256"/>
      <c r="D47" s="294"/>
      <c r="E47" s="291"/>
      <c r="F47" s="183"/>
      <c r="G47" s="184"/>
      <c r="H47" s="185"/>
      <c r="I47" s="186"/>
      <c r="J47" s="186"/>
      <c r="K47" s="187" t="str">
        <f t="shared" si="8"/>
        <v/>
      </c>
      <c r="M47" s="138" t="str">
        <f t="shared" si="9"/>
        <v xml:space="preserve"> </v>
      </c>
    </row>
    <row r="48" spans="2:13" x14ac:dyDescent="0.35">
      <c r="B48" s="255"/>
      <c r="C48" s="256"/>
      <c r="D48" s="294"/>
      <c r="E48" s="291"/>
      <c r="F48" s="183"/>
      <c r="G48" s="184"/>
      <c r="H48" s="185"/>
      <c r="I48" s="186"/>
      <c r="J48" s="186"/>
      <c r="K48" s="187" t="str">
        <f t="shared" si="8"/>
        <v/>
      </c>
      <c r="M48" s="138" t="str">
        <f t="shared" si="9"/>
        <v xml:space="preserve"> </v>
      </c>
    </row>
    <row r="49" spans="2:13" ht="15" thickBot="1" x14ac:dyDescent="0.4">
      <c r="B49" s="255"/>
      <c r="C49" s="256"/>
      <c r="D49" s="294"/>
      <c r="E49" s="291"/>
      <c r="F49" s="217" t="s">
        <v>20</v>
      </c>
      <c r="G49" s="210">
        <f>SUM(G43:G48)</f>
        <v>0</v>
      </c>
      <c r="H49" s="211" t="str">
        <f>IFERROR(I49/G49," ")</f>
        <v xml:space="preserve"> </v>
      </c>
      <c r="I49" s="210">
        <f>SUM(I43:I48)</f>
        <v>0</v>
      </c>
      <c r="J49" s="210">
        <f>SUM(J43:J48)</f>
        <v>0</v>
      </c>
      <c r="K49" s="192">
        <f>SUM(I49+J49)</f>
        <v>0</v>
      </c>
    </row>
    <row r="50" spans="2:13" ht="44.25" customHeight="1" thickTop="1" x14ac:dyDescent="0.35">
      <c r="B50" s="255"/>
      <c r="C50" s="256"/>
      <c r="D50" s="288" t="s">
        <v>14</v>
      </c>
      <c r="E50" s="289"/>
      <c r="F50" s="215" t="s">
        <v>64</v>
      </c>
      <c r="G50" s="179" t="s">
        <v>11</v>
      </c>
      <c r="H50" s="216" t="s">
        <v>25</v>
      </c>
      <c r="I50" s="180" t="s">
        <v>98</v>
      </c>
      <c r="J50" s="195" t="s">
        <v>6</v>
      </c>
      <c r="K50" s="182" t="s">
        <v>99</v>
      </c>
    </row>
    <row r="51" spans="2:13" x14ac:dyDescent="0.35">
      <c r="B51" s="255"/>
      <c r="C51" s="256"/>
      <c r="D51" s="290"/>
      <c r="E51" s="291"/>
      <c r="F51" s="183"/>
      <c r="G51" s="184"/>
      <c r="H51" s="185"/>
      <c r="I51" s="186"/>
      <c r="J51" s="186"/>
      <c r="K51" s="187" t="str">
        <f t="shared" ref="K51:K56" si="10">IF(I51+J51=0,"",I51+J51)</f>
        <v/>
      </c>
      <c r="M51" s="138" t="str">
        <f t="shared" ref="M51:M56" si="11">IF(K51&lt;&gt;G51,"Total Cost does not equal Total Project Budget"," ")</f>
        <v xml:space="preserve"> </v>
      </c>
    </row>
    <row r="52" spans="2:13" x14ac:dyDescent="0.35">
      <c r="B52" s="255"/>
      <c r="C52" s="256"/>
      <c r="D52" s="290"/>
      <c r="E52" s="291"/>
      <c r="F52" s="183"/>
      <c r="G52" s="184"/>
      <c r="H52" s="185"/>
      <c r="I52" s="186"/>
      <c r="J52" s="186"/>
      <c r="K52" s="187" t="str">
        <f t="shared" si="10"/>
        <v/>
      </c>
      <c r="M52" s="138" t="str">
        <f t="shared" si="11"/>
        <v xml:space="preserve"> </v>
      </c>
    </row>
    <row r="53" spans="2:13" x14ac:dyDescent="0.35">
      <c r="B53" s="255"/>
      <c r="C53" s="256"/>
      <c r="D53" s="290"/>
      <c r="E53" s="291"/>
      <c r="F53" s="183"/>
      <c r="G53" s="184"/>
      <c r="H53" s="185"/>
      <c r="I53" s="186"/>
      <c r="J53" s="186"/>
      <c r="K53" s="187" t="str">
        <f t="shared" si="10"/>
        <v/>
      </c>
      <c r="M53" s="138" t="str">
        <f t="shared" si="11"/>
        <v xml:space="preserve"> </v>
      </c>
    </row>
    <row r="54" spans="2:13" x14ac:dyDescent="0.35">
      <c r="B54" s="255"/>
      <c r="C54" s="256"/>
      <c r="D54" s="290"/>
      <c r="E54" s="291"/>
      <c r="F54" s="183"/>
      <c r="G54" s="184"/>
      <c r="H54" s="185"/>
      <c r="I54" s="186"/>
      <c r="J54" s="186"/>
      <c r="K54" s="187" t="str">
        <f t="shared" si="10"/>
        <v/>
      </c>
      <c r="M54" s="138" t="str">
        <f t="shared" si="11"/>
        <v xml:space="preserve"> </v>
      </c>
    </row>
    <row r="55" spans="2:13" x14ac:dyDescent="0.35">
      <c r="B55" s="255"/>
      <c r="C55" s="256"/>
      <c r="D55" s="290"/>
      <c r="E55" s="291"/>
      <c r="F55" s="183"/>
      <c r="G55" s="184"/>
      <c r="H55" s="185"/>
      <c r="I55" s="186"/>
      <c r="J55" s="186"/>
      <c r="K55" s="187" t="str">
        <f t="shared" si="10"/>
        <v/>
      </c>
      <c r="M55" s="138" t="str">
        <f t="shared" si="11"/>
        <v xml:space="preserve"> </v>
      </c>
    </row>
    <row r="56" spans="2:13" x14ac:dyDescent="0.35">
      <c r="B56" s="255"/>
      <c r="C56" s="256"/>
      <c r="D56" s="290"/>
      <c r="E56" s="291"/>
      <c r="F56" s="183"/>
      <c r="G56" s="184"/>
      <c r="H56" s="185"/>
      <c r="I56" s="186"/>
      <c r="J56" s="186"/>
      <c r="K56" s="187" t="str">
        <f t="shared" si="10"/>
        <v/>
      </c>
      <c r="M56" s="138" t="str">
        <f t="shared" si="11"/>
        <v xml:space="preserve"> </v>
      </c>
    </row>
    <row r="57" spans="2:13" ht="15" thickBot="1" x14ac:dyDescent="0.4">
      <c r="B57" s="255"/>
      <c r="C57" s="256"/>
      <c r="D57" s="292"/>
      <c r="E57" s="293"/>
      <c r="F57" s="209" t="s">
        <v>21</v>
      </c>
      <c r="G57" s="210">
        <f>SUM(G51:G56)</f>
        <v>0</v>
      </c>
      <c r="H57" s="211" t="str">
        <f>IFERROR(I57/G57," ")</f>
        <v xml:space="preserve"> </v>
      </c>
      <c r="I57" s="210">
        <f>SUM(I51:I56)</f>
        <v>0</v>
      </c>
      <c r="J57" s="210">
        <f>SUM(J51:J56)</f>
        <v>0</v>
      </c>
      <c r="K57" s="192">
        <f>SUM(I57+J57)</f>
        <v>0</v>
      </c>
    </row>
    <row r="58" spans="2:13" ht="27.75" customHeight="1" thickTop="1" x14ac:dyDescent="0.35">
      <c r="B58" s="255"/>
      <c r="C58" s="256"/>
      <c r="D58" s="295" t="s">
        <v>40</v>
      </c>
      <c r="E58" s="295"/>
      <c r="F58" s="215" t="s">
        <v>95</v>
      </c>
      <c r="G58" s="179" t="s">
        <v>11</v>
      </c>
      <c r="H58" s="180" t="s">
        <v>25</v>
      </c>
      <c r="I58" s="180" t="s">
        <v>98</v>
      </c>
      <c r="J58" s="195" t="s">
        <v>6</v>
      </c>
      <c r="K58" s="182" t="s">
        <v>99</v>
      </c>
    </row>
    <row r="59" spans="2:13" x14ac:dyDescent="0.35">
      <c r="B59" s="255"/>
      <c r="C59" s="256"/>
      <c r="D59" s="294"/>
      <c r="E59" s="294"/>
      <c r="F59" s="183"/>
      <c r="G59" s="184"/>
      <c r="H59" s="185"/>
      <c r="I59" s="186"/>
      <c r="J59" s="186"/>
      <c r="K59" s="187" t="str">
        <f t="shared" ref="K59:K64" si="12">IF(I59+J59=0,"",I59+J59)</f>
        <v/>
      </c>
      <c r="M59" s="138" t="str">
        <f t="shared" ref="M59:M64" si="13">IF(K59&lt;&gt;G59,"Total Cost does not equal Total Project Budget"," ")</f>
        <v xml:space="preserve"> </v>
      </c>
    </row>
    <row r="60" spans="2:13" x14ac:dyDescent="0.35">
      <c r="B60" s="255"/>
      <c r="C60" s="256"/>
      <c r="D60" s="294"/>
      <c r="E60" s="294"/>
      <c r="F60" s="183"/>
      <c r="G60" s="184"/>
      <c r="H60" s="185"/>
      <c r="I60" s="186"/>
      <c r="J60" s="186"/>
      <c r="K60" s="187" t="str">
        <f t="shared" si="12"/>
        <v/>
      </c>
      <c r="M60" s="138" t="str">
        <f t="shared" si="13"/>
        <v xml:space="preserve"> </v>
      </c>
    </row>
    <row r="61" spans="2:13" x14ac:dyDescent="0.35">
      <c r="B61" s="255"/>
      <c r="C61" s="256"/>
      <c r="D61" s="294"/>
      <c r="E61" s="294"/>
      <c r="F61" s="183"/>
      <c r="G61" s="184"/>
      <c r="H61" s="185"/>
      <c r="I61" s="186"/>
      <c r="J61" s="186"/>
      <c r="K61" s="187" t="str">
        <f t="shared" si="12"/>
        <v/>
      </c>
      <c r="M61" s="138" t="str">
        <f t="shared" si="13"/>
        <v xml:space="preserve"> </v>
      </c>
    </row>
    <row r="62" spans="2:13" x14ac:dyDescent="0.35">
      <c r="B62" s="255"/>
      <c r="C62" s="256"/>
      <c r="D62" s="294"/>
      <c r="E62" s="294"/>
      <c r="F62" s="183"/>
      <c r="G62" s="184"/>
      <c r="H62" s="185"/>
      <c r="I62" s="186"/>
      <c r="J62" s="186"/>
      <c r="K62" s="187" t="str">
        <f t="shared" si="12"/>
        <v/>
      </c>
      <c r="M62" s="138" t="str">
        <f t="shared" si="13"/>
        <v xml:space="preserve"> </v>
      </c>
    </row>
    <row r="63" spans="2:13" x14ac:dyDescent="0.35">
      <c r="B63" s="255"/>
      <c r="C63" s="256"/>
      <c r="D63" s="294"/>
      <c r="E63" s="294"/>
      <c r="F63" s="183"/>
      <c r="G63" s="184"/>
      <c r="H63" s="185"/>
      <c r="I63" s="186"/>
      <c r="J63" s="186"/>
      <c r="K63" s="187" t="str">
        <f t="shared" si="12"/>
        <v/>
      </c>
      <c r="M63" s="138" t="str">
        <f t="shared" si="13"/>
        <v xml:space="preserve"> </v>
      </c>
    </row>
    <row r="64" spans="2:13" x14ac:dyDescent="0.35">
      <c r="B64" s="255"/>
      <c r="C64" s="256"/>
      <c r="D64" s="294"/>
      <c r="E64" s="294"/>
      <c r="F64" s="183"/>
      <c r="G64" s="184"/>
      <c r="H64" s="185"/>
      <c r="I64" s="186"/>
      <c r="J64" s="186"/>
      <c r="K64" s="187" t="str">
        <f t="shared" si="12"/>
        <v/>
      </c>
      <c r="M64" s="138" t="str">
        <f t="shared" si="13"/>
        <v xml:space="preserve"> </v>
      </c>
    </row>
    <row r="65" spans="1:13" x14ac:dyDescent="0.35">
      <c r="B65" s="255"/>
      <c r="C65" s="256"/>
      <c r="D65" s="296"/>
      <c r="E65" s="296"/>
      <c r="F65" s="218" t="s">
        <v>22</v>
      </c>
      <c r="G65" s="191">
        <f>SUM(G59:G64)</f>
        <v>0</v>
      </c>
      <c r="H65" s="190" t="str">
        <f>IFERROR(I65/G65," ")</f>
        <v xml:space="preserve"> </v>
      </c>
      <c r="I65" s="191">
        <f>SUM(I59:I64)</f>
        <v>0</v>
      </c>
      <c r="J65" s="191">
        <f>SUM(J59:J64)</f>
        <v>0</v>
      </c>
      <c r="K65" s="219">
        <f>SUM(I65+J65)</f>
        <v>0</v>
      </c>
    </row>
    <row r="66" spans="1:13" s="94" customFormat="1" ht="21.9" customHeight="1" x14ac:dyDescent="0.35">
      <c r="B66" s="257"/>
      <c r="C66" s="260"/>
      <c r="D66" s="297" t="s">
        <v>41</v>
      </c>
      <c r="E66" s="297"/>
      <c r="F66" s="297"/>
      <c r="G66" s="297"/>
      <c r="H66" s="220"/>
      <c r="I66" s="221">
        <f>SUM(I24+I33+I41+I49+I57+I65)</f>
        <v>0</v>
      </c>
      <c r="J66" s="222">
        <f>SUM($J$24+$J$33+$J$41+$J$49+$J$57+$J$65)</f>
        <v>0</v>
      </c>
      <c r="K66" s="223">
        <f>(SUM($K$24+$K$33+$K$41+$K$49+$K$57+$K$65))</f>
        <v>0</v>
      </c>
    </row>
    <row r="67" spans="1:13" s="94" customFormat="1" ht="11.4" customHeight="1" x14ac:dyDescent="0.35">
      <c r="B67" s="257"/>
      <c r="C67" s="260"/>
      <c r="D67" s="201"/>
      <c r="E67" s="202"/>
      <c r="F67" s="224"/>
      <c r="G67" s="225"/>
      <c r="H67" s="226"/>
      <c r="I67" s="227"/>
      <c r="J67" s="228"/>
      <c r="K67" s="229"/>
    </row>
    <row r="68" spans="1:13" s="94" customFormat="1" ht="27.65" customHeight="1" x14ac:dyDescent="0.35">
      <c r="B68" s="257"/>
      <c r="C68" s="273"/>
      <c r="D68" s="290" t="s">
        <v>102</v>
      </c>
      <c r="E68" s="291"/>
      <c r="F68" s="230" t="s">
        <v>65</v>
      </c>
      <c r="G68" s="179" t="s">
        <v>11</v>
      </c>
      <c r="H68" s="180" t="s">
        <v>25</v>
      </c>
      <c r="I68" s="180" t="s">
        <v>98</v>
      </c>
      <c r="J68" s="232" t="s">
        <v>6</v>
      </c>
      <c r="K68" s="182" t="s">
        <v>99</v>
      </c>
    </row>
    <row r="69" spans="1:13" s="94" customFormat="1" ht="15" customHeight="1" x14ac:dyDescent="0.35">
      <c r="B69" s="257"/>
      <c r="C69" s="262"/>
      <c r="D69" s="290"/>
      <c r="E69" s="291"/>
      <c r="F69" s="183"/>
      <c r="G69" s="184"/>
      <c r="H69" s="185"/>
      <c r="I69" s="186"/>
      <c r="J69" s="186"/>
      <c r="K69" s="187" t="str">
        <f t="shared" ref="K69:K71" si="14">IF(I69+J69=0,"",I69+J69)</f>
        <v/>
      </c>
      <c r="M69" s="138" t="str">
        <f t="shared" ref="M69:M71" si="15">IF(K69&lt;&gt;G69,"Total Cost does not equal Total Project Budget"," ")</f>
        <v xml:space="preserve"> </v>
      </c>
    </row>
    <row r="70" spans="1:13" s="94" customFormat="1" ht="15" customHeight="1" x14ac:dyDescent="0.35">
      <c r="B70" s="257"/>
      <c r="C70" s="262"/>
      <c r="D70" s="290"/>
      <c r="E70" s="291"/>
      <c r="F70" s="183"/>
      <c r="G70" s="184"/>
      <c r="H70" s="185"/>
      <c r="I70" s="186"/>
      <c r="J70" s="186"/>
      <c r="K70" s="187" t="str">
        <f t="shared" si="14"/>
        <v/>
      </c>
      <c r="M70" s="138" t="str">
        <f t="shared" si="15"/>
        <v xml:space="preserve"> </v>
      </c>
    </row>
    <row r="71" spans="1:13" s="94" customFormat="1" ht="15" customHeight="1" x14ac:dyDescent="0.35">
      <c r="B71" s="257"/>
      <c r="C71" s="262"/>
      <c r="D71" s="290"/>
      <c r="E71" s="291"/>
      <c r="F71" s="183"/>
      <c r="G71" s="184"/>
      <c r="H71" s="185"/>
      <c r="I71" s="186"/>
      <c r="J71" s="186"/>
      <c r="K71" s="187" t="str">
        <f t="shared" si="14"/>
        <v/>
      </c>
      <c r="M71" s="138" t="str">
        <f t="shared" si="15"/>
        <v xml:space="preserve"> </v>
      </c>
    </row>
    <row r="72" spans="1:13" s="94" customFormat="1" ht="15" customHeight="1" x14ac:dyDescent="0.35">
      <c r="B72" s="257"/>
      <c r="C72" s="262"/>
      <c r="D72" s="298"/>
      <c r="E72" s="299"/>
      <c r="F72" s="234" t="s">
        <v>23</v>
      </c>
      <c r="G72" s="191">
        <f>SUM(G69:G71)</f>
        <v>0</v>
      </c>
      <c r="H72" s="190" t="str">
        <f>IFERROR(I72/G72," ")</f>
        <v xml:space="preserve"> </v>
      </c>
      <c r="I72" s="235">
        <f>SUM(I69:I71)</f>
        <v>0</v>
      </c>
      <c r="J72" s="235">
        <f>SUM(J69:J71)</f>
        <v>0</v>
      </c>
      <c r="K72" s="219">
        <f>SUM(I72+J72)</f>
        <v>0</v>
      </c>
    </row>
    <row r="73" spans="1:13" s="94" customFormat="1" ht="21" customHeight="1" x14ac:dyDescent="0.35">
      <c r="B73" s="257"/>
      <c r="C73" s="262"/>
      <c r="D73" s="284" t="s">
        <v>58</v>
      </c>
      <c r="E73" s="284"/>
      <c r="F73" s="284"/>
      <c r="G73" s="284"/>
      <c r="H73" s="265"/>
      <c r="I73" s="236">
        <f>SUM(I72)</f>
        <v>0</v>
      </c>
      <c r="J73" s="236">
        <f>SUM(J72)</f>
        <v>0</v>
      </c>
      <c r="K73" s="237">
        <f>SUM(K72)</f>
        <v>0</v>
      </c>
    </row>
    <row r="74" spans="1:13" s="94" customFormat="1" ht="21" customHeight="1" x14ac:dyDescent="0.35">
      <c r="B74" s="257"/>
      <c r="C74" s="262"/>
      <c r="D74" s="284" t="s">
        <v>101</v>
      </c>
      <c r="E74" s="284"/>
      <c r="F74" s="284"/>
      <c r="G74" s="284"/>
      <c r="H74" s="285"/>
      <c r="I74" s="238">
        <f>IFERROR(+I72/I77,0)</f>
        <v>0</v>
      </c>
      <c r="J74" s="239"/>
      <c r="K74" s="240"/>
      <c r="M74" s="98" t="str">
        <f>IF($I$74&gt;0.3,"IDC is capped at 30% of TOTAL FFF Request"," ")</f>
        <v xml:space="preserve"> </v>
      </c>
    </row>
    <row r="75" spans="1:13" s="95" customFormat="1" ht="10.5" customHeight="1" x14ac:dyDescent="0.35">
      <c r="B75" s="263"/>
      <c r="C75" s="241"/>
      <c r="D75" s="242"/>
      <c r="E75" s="242"/>
      <c r="F75" s="243"/>
      <c r="G75" s="202"/>
      <c r="H75" s="202"/>
      <c r="I75" s="244"/>
      <c r="J75" s="245"/>
      <c r="K75" s="246"/>
      <c r="M75" s="98"/>
    </row>
    <row r="76" spans="1:13" ht="42" customHeight="1" x14ac:dyDescent="0.35">
      <c r="B76" s="264"/>
      <c r="C76" s="286"/>
      <c r="D76" s="286"/>
      <c r="E76" s="286"/>
      <c r="F76" s="286"/>
      <c r="G76" s="286"/>
      <c r="H76" s="247"/>
      <c r="I76" s="231" t="s">
        <v>100</v>
      </c>
      <c r="J76" s="232" t="s">
        <v>43</v>
      </c>
      <c r="K76" s="233" t="s">
        <v>46</v>
      </c>
      <c r="M76" s="153" t="str">
        <f>IF($I$77&gt;50000,"Total FFF Request may not exceed $50,000"," ")</f>
        <v xml:space="preserve"> </v>
      </c>
    </row>
    <row r="77" spans="1:13" s="95" customFormat="1" ht="31.75" customHeight="1" x14ac:dyDescent="0.35">
      <c r="A77" s="163"/>
      <c r="B77" s="263"/>
      <c r="C77" s="287" t="s">
        <v>119</v>
      </c>
      <c r="D77" s="287"/>
      <c r="E77" s="287"/>
      <c r="F77" s="287"/>
      <c r="G77" s="266" t="s">
        <v>24</v>
      </c>
      <c r="H77" s="248"/>
      <c r="I77" s="221">
        <f>ROUNDUP(($I$66+$I$73),0)</f>
        <v>0</v>
      </c>
      <c r="J77" s="221">
        <f>ROUNDUP(($J$66+$J$73),0)</f>
        <v>0</v>
      </c>
      <c r="K77" s="249">
        <f>SUM(I77:J77)</f>
        <v>0</v>
      </c>
      <c r="M77" s="153" t="str">
        <f>IF($J$77&lt;($I$77/2), "Total Matching Funds must equal at least 50% of "&amp;CHAR(10)&amp;"Total FFF Request"," ")</f>
        <v xml:space="preserve"> </v>
      </c>
    </row>
    <row r="78" spans="1:13" ht="4.75" customHeight="1" thickBot="1" x14ac:dyDescent="0.4">
      <c r="A78" s="163"/>
      <c r="B78" s="267"/>
      <c r="C78" s="268"/>
      <c r="D78" s="268"/>
      <c r="E78" s="268"/>
      <c r="F78" s="269"/>
      <c r="G78" s="270"/>
      <c r="H78" s="270"/>
      <c r="I78" s="270"/>
      <c r="J78" s="270"/>
      <c r="K78" s="271"/>
    </row>
    <row r="79" spans="1:13" x14ac:dyDescent="0.35">
      <c r="C79" s="274"/>
      <c r="D79" s="274"/>
      <c r="E79" s="274"/>
    </row>
    <row r="80" spans="1:13" x14ac:dyDescent="0.35">
      <c r="C80" s="274"/>
      <c r="D80" s="274"/>
      <c r="E80" s="274"/>
    </row>
    <row r="82" spans="9:11" x14ac:dyDescent="0.35">
      <c r="I82" s="276"/>
      <c r="J82" s="276"/>
      <c r="K82" s="276"/>
    </row>
    <row r="83" spans="9:11" x14ac:dyDescent="0.35">
      <c r="I83" s="276"/>
      <c r="J83" s="276"/>
      <c r="K83" s="276"/>
    </row>
    <row r="97" spans="9:11" x14ac:dyDescent="0.35">
      <c r="I97" s="277"/>
      <c r="J97" s="277"/>
      <c r="K97" s="278"/>
    </row>
    <row r="98" spans="9:11" x14ac:dyDescent="0.35">
      <c r="I98" s="279"/>
      <c r="J98" s="279"/>
      <c r="K98" s="280"/>
    </row>
    <row r="99" spans="9:11" x14ac:dyDescent="0.35">
      <c r="I99" s="279"/>
      <c r="J99" s="279"/>
      <c r="K99" s="280"/>
    </row>
  </sheetData>
  <sheetProtection sheet="1" objects="1" scenarios="1" formatRows="0" insertRows="0" selectLockedCells="1"/>
  <mergeCells count="22">
    <mergeCell ref="D26:E33"/>
    <mergeCell ref="B1:K1"/>
    <mergeCell ref="B2:K2"/>
    <mergeCell ref="B4:E4"/>
    <mergeCell ref="F4:K4"/>
    <mergeCell ref="B5:E5"/>
    <mergeCell ref="F5:K5"/>
    <mergeCell ref="B7:G7"/>
    <mergeCell ref="H7:I7"/>
    <mergeCell ref="E8:E15"/>
    <mergeCell ref="E16:E23"/>
    <mergeCell ref="E24:G24"/>
    <mergeCell ref="D73:G73"/>
    <mergeCell ref="D74:H74"/>
    <mergeCell ref="C76:G76"/>
    <mergeCell ref="C77:F77"/>
    <mergeCell ref="D34:E41"/>
    <mergeCell ref="D42:E49"/>
    <mergeCell ref="D50:E57"/>
    <mergeCell ref="D58:E65"/>
    <mergeCell ref="D66:G66"/>
    <mergeCell ref="D68:E72"/>
  </mergeCells>
  <conditionalFormatting sqref="M9:M14">
    <cfRule type="notContainsBlanks" dxfId="43" priority="2">
      <formula>LEN(TRIM(M9))&gt;0</formula>
    </cfRule>
  </conditionalFormatting>
  <conditionalFormatting sqref="M17:M22">
    <cfRule type="notContainsBlanks" dxfId="42" priority="3">
      <formula>LEN(TRIM(M17))&gt;0</formula>
    </cfRule>
  </conditionalFormatting>
  <conditionalFormatting sqref="M27:M32">
    <cfRule type="notContainsBlanks" dxfId="41" priority="4">
      <formula>LEN(TRIM(M27))&gt;0</formula>
    </cfRule>
  </conditionalFormatting>
  <conditionalFormatting sqref="M35:M40">
    <cfRule type="notContainsBlanks" dxfId="40" priority="5">
      <formula>LEN(TRIM(M35))&gt;0</formula>
    </cfRule>
  </conditionalFormatting>
  <conditionalFormatting sqref="M43:M48">
    <cfRule type="notContainsBlanks" dxfId="39" priority="6">
      <formula>LEN(TRIM(M43))&gt;0</formula>
    </cfRule>
  </conditionalFormatting>
  <conditionalFormatting sqref="M51:M56">
    <cfRule type="notContainsBlanks" dxfId="38" priority="7">
      <formula>LEN(TRIM(M51))&gt;0</formula>
    </cfRule>
  </conditionalFormatting>
  <conditionalFormatting sqref="M59:M64">
    <cfRule type="notContainsBlanks" dxfId="37" priority="8">
      <formula>LEN(TRIM(M59))&gt;0</formula>
    </cfRule>
  </conditionalFormatting>
  <conditionalFormatting sqref="M69:M71">
    <cfRule type="notContainsBlanks" dxfId="36" priority="9">
      <formula>LEN(TRIM(M69))&gt;0</formula>
    </cfRule>
  </conditionalFormatting>
  <conditionalFormatting sqref="M74">
    <cfRule type="notContainsBlanks" dxfId="35" priority="10">
      <formula>LEN(TRIM(M74))&gt;0</formula>
    </cfRule>
  </conditionalFormatting>
  <conditionalFormatting sqref="M76:M77">
    <cfRule type="notContainsBlanks" dxfId="34" priority="1">
      <formula>LEN(TRIM(M76))&gt;0</formula>
    </cfRule>
  </conditionalFormatting>
  <dataValidations count="1">
    <dataValidation type="decimal" operator="greaterThanOrEqual" allowBlank="1" showInputMessage="1" showErrorMessage="1" errorTitle="Numeric Value Only" error="Please enter a numeric value only" sqref="I59:J64 I35:J40 I17:J22 I27:J32 I69:J71 I51:J56 I43:J48 I9:J14" xr:uid="{759DF280-1102-43CF-8843-E426B1D42E18}">
      <formula1>0</formula1>
    </dataValidation>
  </dataValidations>
  <printOptions horizontalCentered="1"/>
  <pageMargins left="0.25" right="0.75" top="0.25" bottom="0.25" header="0.3" footer="0.3"/>
  <pageSetup scale="7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CE493-ED50-428E-A078-E5AABC3EB79E}">
  <dimension ref="A1:M15"/>
  <sheetViews>
    <sheetView workbookViewId="0">
      <selection activeCell="P8" sqref="P8"/>
    </sheetView>
  </sheetViews>
  <sheetFormatPr defaultRowHeight="14.5" x14ac:dyDescent="0.35"/>
  <cols>
    <col min="8" max="8" width="13.81640625" customWidth="1"/>
    <col min="13" max="13" width="8.26953125" customWidth="1"/>
  </cols>
  <sheetData>
    <row r="1" spans="1:13" ht="17.5" customHeight="1" x14ac:dyDescent="0.35">
      <c r="A1" s="330" t="s">
        <v>122</v>
      </c>
      <c r="B1" s="330"/>
      <c r="C1" s="330"/>
      <c r="D1" s="330"/>
      <c r="E1" s="330"/>
      <c r="F1" s="330"/>
      <c r="G1" s="330"/>
      <c r="H1" s="330"/>
      <c r="I1" s="330"/>
      <c r="J1" s="330"/>
      <c r="K1" s="330"/>
      <c r="L1" s="330"/>
      <c r="M1" s="330"/>
    </row>
    <row r="2" spans="1:13" ht="17.5" customHeight="1" x14ac:dyDescent="0.35">
      <c r="A2" s="330"/>
      <c r="B2" s="330"/>
      <c r="C2" s="330"/>
      <c r="D2" s="330"/>
      <c r="E2" s="330"/>
      <c r="F2" s="330"/>
      <c r="G2" s="330"/>
      <c r="H2" s="330"/>
      <c r="I2" s="330"/>
      <c r="J2" s="330"/>
      <c r="K2" s="330"/>
      <c r="L2" s="330"/>
      <c r="M2" s="330"/>
    </row>
    <row r="3" spans="1:13" ht="47" customHeight="1" x14ac:dyDescent="0.35">
      <c r="A3" s="330"/>
      <c r="B3" s="330"/>
      <c r="C3" s="330"/>
      <c r="D3" s="330"/>
      <c r="E3" s="330"/>
      <c r="F3" s="330"/>
      <c r="G3" s="330"/>
      <c r="H3" s="330"/>
      <c r="I3" s="330"/>
      <c r="J3" s="330"/>
      <c r="K3" s="330"/>
      <c r="L3" s="330"/>
      <c r="M3" s="330"/>
    </row>
    <row r="4" spans="1:13" s="281" customFormat="1" ht="48.5" customHeight="1" x14ac:dyDescent="0.35">
      <c r="A4" s="331" t="s">
        <v>123</v>
      </c>
      <c r="B4" s="332"/>
      <c r="C4" s="332"/>
      <c r="D4" s="332"/>
      <c r="E4" s="332"/>
      <c r="F4" s="332"/>
      <c r="G4" s="332"/>
      <c r="H4" s="332"/>
      <c r="I4" s="332"/>
      <c r="J4" s="332"/>
      <c r="K4" s="332"/>
      <c r="L4" s="332"/>
      <c r="M4" s="332"/>
    </row>
    <row r="5" spans="1:13" ht="29.5" customHeight="1" x14ac:dyDescent="0.35">
      <c r="A5" s="333" t="s">
        <v>124</v>
      </c>
      <c r="B5" s="333"/>
      <c r="C5" s="333" t="s">
        <v>125</v>
      </c>
      <c r="D5" s="333"/>
      <c r="E5" s="333" t="s">
        <v>126</v>
      </c>
      <c r="F5" s="333"/>
      <c r="G5" s="334" t="s">
        <v>127</v>
      </c>
      <c r="H5" s="334"/>
      <c r="I5" s="333" t="s">
        <v>128</v>
      </c>
      <c r="J5" s="333"/>
      <c r="K5" s="333"/>
      <c r="L5" s="333"/>
      <c r="M5" s="333"/>
    </row>
    <row r="6" spans="1:13" x14ac:dyDescent="0.35">
      <c r="A6" s="329"/>
      <c r="B6" s="329"/>
      <c r="C6" s="329"/>
      <c r="D6" s="329"/>
      <c r="E6" s="329"/>
      <c r="F6" s="329"/>
      <c r="G6" s="329"/>
      <c r="H6" s="329"/>
      <c r="I6" s="329"/>
      <c r="J6" s="329"/>
      <c r="K6" s="329"/>
      <c r="L6" s="329"/>
      <c r="M6" s="329"/>
    </row>
    <row r="7" spans="1:13" x14ac:dyDescent="0.35">
      <c r="A7" s="329"/>
      <c r="B7" s="329"/>
      <c r="C7" s="329"/>
      <c r="D7" s="329"/>
      <c r="E7" s="329"/>
      <c r="F7" s="329"/>
      <c r="G7" s="329"/>
      <c r="H7" s="329"/>
      <c r="I7" s="329"/>
      <c r="J7" s="329"/>
      <c r="K7" s="329"/>
      <c r="L7" s="329"/>
      <c r="M7" s="329"/>
    </row>
    <row r="8" spans="1:13" x14ac:dyDescent="0.35">
      <c r="A8" s="329"/>
      <c r="B8" s="329"/>
      <c r="C8" s="329"/>
      <c r="D8" s="329"/>
      <c r="E8" s="329"/>
      <c r="F8" s="329"/>
      <c r="G8" s="329"/>
      <c r="H8" s="329"/>
      <c r="I8" s="329"/>
      <c r="J8" s="329"/>
      <c r="K8" s="329"/>
      <c r="L8" s="329"/>
      <c r="M8" s="329"/>
    </row>
    <row r="9" spans="1:13" x14ac:dyDescent="0.35">
      <c r="A9" s="329"/>
      <c r="B9" s="329"/>
      <c r="C9" s="329"/>
      <c r="D9" s="329"/>
      <c r="E9" s="329"/>
      <c r="F9" s="329"/>
      <c r="G9" s="329"/>
      <c r="H9" s="329"/>
      <c r="I9" s="329"/>
      <c r="J9" s="329"/>
      <c r="K9" s="329"/>
      <c r="L9" s="329"/>
      <c r="M9" s="329"/>
    </row>
    <row r="10" spans="1:13" x14ac:dyDescent="0.35">
      <c r="A10" s="329"/>
      <c r="B10" s="329"/>
      <c r="C10" s="329"/>
      <c r="D10" s="329"/>
      <c r="E10" s="329"/>
      <c r="F10" s="329"/>
      <c r="G10" s="329"/>
      <c r="H10" s="329"/>
      <c r="I10" s="329"/>
      <c r="J10" s="329"/>
      <c r="K10" s="329"/>
      <c r="L10" s="329"/>
      <c r="M10" s="329"/>
    </row>
    <row r="11" spans="1:13" x14ac:dyDescent="0.35">
      <c r="A11" s="329"/>
      <c r="B11" s="329"/>
      <c r="C11" s="329"/>
      <c r="D11" s="329"/>
      <c r="E11" s="329"/>
      <c r="F11" s="329"/>
      <c r="G11" s="329"/>
      <c r="H11" s="329"/>
      <c r="I11" s="329"/>
      <c r="J11" s="329"/>
      <c r="K11" s="329"/>
      <c r="L11" s="329"/>
      <c r="M11" s="329"/>
    </row>
    <row r="12" spans="1:13" x14ac:dyDescent="0.35">
      <c r="A12" s="329"/>
      <c r="B12" s="329"/>
      <c r="C12" s="329"/>
      <c r="D12" s="329"/>
      <c r="E12" s="329"/>
      <c r="F12" s="329"/>
      <c r="G12" s="329"/>
      <c r="H12" s="329"/>
      <c r="I12" s="329"/>
      <c r="J12" s="329"/>
      <c r="K12" s="329"/>
      <c r="L12" s="329"/>
      <c r="M12" s="329"/>
    </row>
    <row r="13" spans="1:13" x14ac:dyDescent="0.35">
      <c r="A13" s="329"/>
      <c r="B13" s="329"/>
      <c r="C13" s="329"/>
      <c r="D13" s="329"/>
      <c r="E13" s="329"/>
      <c r="F13" s="329"/>
      <c r="G13" s="329"/>
      <c r="H13" s="329"/>
      <c r="I13" s="329"/>
      <c r="J13" s="329"/>
      <c r="K13" s="329"/>
      <c r="L13" s="329"/>
      <c r="M13" s="329"/>
    </row>
    <row r="14" spans="1:13" x14ac:dyDescent="0.35">
      <c r="A14" s="329"/>
      <c r="B14" s="329"/>
      <c r="C14" s="329"/>
      <c r="D14" s="329"/>
      <c r="E14" s="329"/>
      <c r="F14" s="329"/>
      <c r="G14" s="329"/>
      <c r="H14" s="329"/>
      <c r="I14" s="329"/>
      <c r="J14" s="329"/>
      <c r="K14" s="329"/>
      <c r="L14" s="329"/>
      <c r="M14" s="329"/>
    </row>
    <row r="15" spans="1:13" x14ac:dyDescent="0.35">
      <c r="A15" s="329"/>
      <c r="B15" s="329"/>
      <c r="C15" s="329"/>
      <c r="D15" s="329"/>
      <c r="E15" s="329"/>
      <c r="F15" s="329"/>
      <c r="G15" s="329"/>
      <c r="H15" s="329"/>
      <c r="I15" s="329"/>
      <c r="J15" s="329"/>
      <c r="K15" s="329"/>
      <c r="L15" s="329"/>
      <c r="M15" s="329"/>
    </row>
  </sheetData>
  <mergeCells count="57">
    <mergeCell ref="A1:M3"/>
    <mergeCell ref="A4:M4"/>
    <mergeCell ref="A5:B5"/>
    <mergeCell ref="C5:D5"/>
    <mergeCell ref="E5:F5"/>
    <mergeCell ref="G5:H5"/>
    <mergeCell ref="I5:M5"/>
    <mergeCell ref="I6:M6"/>
    <mergeCell ref="A7:B7"/>
    <mergeCell ref="C7:D7"/>
    <mergeCell ref="E7:F7"/>
    <mergeCell ref="G7:H7"/>
    <mergeCell ref="I7:M7"/>
    <mergeCell ref="A6:B6"/>
    <mergeCell ref="C6:D6"/>
    <mergeCell ref="E6:F6"/>
    <mergeCell ref="G6:H6"/>
    <mergeCell ref="A9:B9"/>
    <mergeCell ref="C9:D9"/>
    <mergeCell ref="E9:F9"/>
    <mergeCell ref="G9:H9"/>
    <mergeCell ref="I9:M9"/>
    <mergeCell ref="A8:B8"/>
    <mergeCell ref="C8:D8"/>
    <mergeCell ref="E8:F8"/>
    <mergeCell ref="G8:H8"/>
    <mergeCell ref="I8:M8"/>
    <mergeCell ref="A11:B11"/>
    <mergeCell ref="C11:D11"/>
    <mergeCell ref="E11:F11"/>
    <mergeCell ref="G11:H11"/>
    <mergeCell ref="I11:M11"/>
    <mergeCell ref="A10:B10"/>
    <mergeCell ref="C10:D10"/>
    <mergeCell ref="E10:F10"/>
    <mergeCell ref="G10:H10"/>
    <mergeCell ref="I10:M10"/>
    <mergeCell ref="A13:B13"/>
    <mergeCell ref="C13:D13"/>
    <mergeCell ref="E13:F13"/>
    <mergeCell ref="G13:H13"/>
    <mergeCell ref="I13:M13"/>
    <mergeCell ref="A12:B12"/>
    <mergeCell ref="C12:D12"/>
    <mergeCell ref="E12:F12"/>
    <mergeCell ref="G12:H12"/>
    <mergeCell ref="I12:M12"/>
    <mergeCell ref="A15:B15"/>
    <mergeCell ref="C15:D15"/>
    <mergeCell ref="E15:F15"/>
    <mergeCell ref="G15:H15"/>
    <mergeCell ref="I15:M15"/>
    <mergeCell ref="A14:B14"/>
    <mergeCell ref="C14:D14"/>
    <mergeCell ref="E14:F14"/>
    <mergeCell ref="G14:H14"/>
    <mergeCell ref="I14:M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F836-B9F7-47AA-98DB-27EF13239865}">
  <dimension ref="A1:M15"/>
  <sheetViews>
    <sheetView workbookViewId="0">
      <selection sqref="A1:M3"/>
    </sheetView>
  </sheetViews>
  <sheetFormatPr defaultRowHeight="14.5" x14ac:dyDescent="0.35"/>
  <cols>
    <col min="8" max="8" width="13.81640625" customWidth="1"/>
    <col min="13" max="13" width="8.26953125" customWidth="1"/>
  </cols>
  <sheetData>
    <row r="1" spans="1:13" ht="17.5" customHeight="1" x14ac:dyDescent="0.35">
      <c r="A1" s="330" t="s">
        <v>129</v>
      </c>
      <c r="B1" s="330"/>
      <c r="C1" s="330"/>
      <c r="D1" s="330"/>
      <c r="E1" s="330"/>
      <c r="F1" s="330"/>
      <c r="G1" s="330"/>
      <c r="H1" s="330"/>
      <c r="I1" s="330"/>
      <c r="J1" s="330"/>
      <c r="K1" s="330"/>
      <c r="L1" s="330"/>
      <c r="M1" s="330"/>
    </row>
    <row r="2" spans="1:13" ht="17.5" customHeight="1" x14ac:dyDescent="0.35">
      <c r="A2" s="330"/>
      <c r="B2" s="330"/>
      <c r="C2" s="330"/>
      <c r="D2" s="330"/>
      <c r="E2" s="330"/>
      <c r="F2" s="330"/>
      <c r="G2" s="330"/>
      <c r="H2" s="330"/>
      <c r="I2" s="330"/>
      <c r="J2" s="330"/>
      <c r="K2" s="330"/>
      <c r="L2" s="330"/>
      <c r="M2" s="330"/>
    </row>
    <row r="3" spans="1:13" ht="43" customHeight="1" x14ac:dyDescent="0.35">
      <c r="A3" s="330"/>
      <c r="B3" s="330"/>
      <c r="C3" s="330"/>
      <c r="D3" s="330"/>
      <c r="E3" s="330"/>
      <c r="F3" s="330"/>
      <c r="G3" s="330"/>
      <c r="H3" s="330"/>
      <c r="I3" s="330"/>
      <c r="J3" s="330"/>
      <c r="K3" s="330"/>
      <c r="L3" s="330"/>
      <c r="M3" s="330"/>
    </row>
    <row r="4" spans="1:13" s="281" customFormat="1" ht="63" customHeight="1" x14ac:dyDescent="0.35">
      <c r="A4" s="331" t="s">
        <v>144</v>
      </c>
      <c r="B4" s="332"/>
      <c r="C4" s="332"/>
      <c r="D4" s="332"/>
      <c r="E4" s="332"/>
      <c r="F4" s="332"/>
      <c r="G4" s="332"/>
      <c r="H4" s="332"/>
      <c r="I4" s="332"/>
      <c r="J4" s="332"/>
      <c r="K4" s="332"/>
      <c r="L4" s="332"/>
      <c r="M4" s="332"/>
    </row>
    <row r="5" spans="1:13" ht="29.5" customHeight="1" x14ac:dyDescent="0.35">
      <c r="A5" s="338" t="s">
        <v>131</v>
      </c>
      <c r="B5" s="339"/>
      <c r="C5" s="339"/>
      <c r="D5" s="339"/>
      <c r="E5" s="339"/>
      <c r="F5" s="340"/>
      <c r="G5" s="341" t="s">
        <v>130</v>
      </c>
      <c r="H5" s="342"/>
      <c r="I5" s="342"/>
      <c r="J5" s="342"/>
      <c r="K5" s="342"/>
      <c r="L5" s="342"/>
      <c r="M5" s="343"/>
    </row>
    <row r="6" spans="1:13" x14ac:dyDescent="0.35">
      <c r="A6" s="335"/>
      <c r="B6" s="336"/>
      <c r="C6" s="336"/>
      <c r="D6" s="336"/>
      <c r="E6" s="336"/>
      <c r="F6" s="337"/>
      <c r="G6" s="335"/>
      <c r="H6" s="336"/>
      <c r="I6" s="336"/>
      <c r="J6" s="336"/>
      <c r="K6" s="336"/>
      <c r="L6" s="336"/>
      <c r="M6" s="337"/>
    </row>
    <row r="7" spans="1:13" x14ac:dyDescent="0.35">
      <c r="A7" s="335"/>
      <c r="B7" s="336"/>
      <c r="C7" s="336"/>
      <c r="D7" s="336"/>
      <c r="E7" s="336"/>
      <c r="F7" s="337"/>
      <c r="G7" s="335"/>
      <c r="H7" s="336"/>
      <c r="I7" s="336"/>
      <c r="J7" s="336"/>
      <c r="K7" s="336"/>
      <c r="L7" s="336"/>
      <c r="M7" s="337"/>
    </row>
    <row r="8" spans="1:13" x14ac:dyDescent="0.35">
      <c r="A8" s="335"/>
      <c r="B8" s="336"/>
      <c r="C8" s="336"/>
      <c r="D8" s="336"/>
      <c r="E8" s="336"/>
      <c r="F8" s="337"/>
      <c r="G8" s="335"/>
      <c r="H8" s="336"/>
      <c r="I8" s="336"/>
      <c r="J8" s="336"/>
      <c r="K8" s="336"/>
      <c r="L8" s="336"/>
      <c r="M8" s="337"/>
    </row>
    <row r="9" spans="1:13" x14ac:dyDescent="0.35">
      <c r="A9" s="335"/>
      <c r="B9" s="336"/>
      <c r="C9" s="336"/>
      <c r="D9" s="336"/>
      <c r="E9" s="336"/>
      <c r="F9" s="337"/>
      <c r="G9" s="335"/>
      <c r="H9" s="336"/>
      <c r="I9" s="336"/>
      <c r="J9" s="336"/>
      <c r="K9" s="336"/>
      <c r="L9" s="336"/>
      <c r="M9" s="337"/>
    </row>
    <row r="10" spans="1:13" x14ac:dyDescent="0.35">
      <c r="A10" s="335"/>
      <c r="B10" s="336"/>
      <c r="C10" s="336"/>
      <c r="D10" s="336"/>
      <c r="E10" s="336"/>
      <c r="F10" s="337"/>
      <c r="G10" s="335"/>
      <c r="H10" s="336"/>
      <c r="I10" s="336"/>
      <c r="J10" s="336"/>
      <c r="K10" s="336"/>
      <c r="L10" s="336"/>
      <c r="M10" s="337"/>
    </row>
    <row r="11" spans="1:13" x14ac:dyDescent="0.35">
      <c r="A11" s="335"/>
      <c r="B11" s="336"/>
      <c r="C11" s="336"/>
      <c r="D11" s="336"/>
      <c r="E11" s="336"/>
      <c r="F11" s="337"/>
      <c r="G11" s="335"/>
      <c r="H11" s="336"/>
      <c r="I11" s="336"/>
      <c r="J11" s="336"/>
      <c r="K11" s="336"/>
      <c r="L11" s="336"/>
      <c r="M11" s="337"/>
    </row>
    <row r="12" spans="1:13" x14ac:dyDescent="0.35">
      <c r="A12" s="335"/>
      <c r="B12" s="336"/>
      <c r="C12" s="336"/>
      <c r="D12" s="336"/>
      <c r="E12" s="336"/>
      <c r="F12" s="337"/>
      <c r="G12" s="335"/>
      <c r="H12" s="336"/>
      <c r="I12" s="336"/>
      <c r="J12" s="336"/>
      <c r="K12" s="336"/>
      <c r="L12" s="336"/>
      <c r="M12" s="337"/>
    </row>
    <row r="13" spans="1:13" x14ac:dyDescent="0.35">
      <c r="A13" s="335"/>
      <c r="B13" s="336"/>
      <c r="C13" s="336"/>
      <c r="D13" s="336"/>
      <c r="E13" s="336"/>
      <c r="F13" s="337"/>
      <c r="G13" s="335"/>
      <c r="H13" s="336"/>
      <c r="I13" s="336"/>
      <c r="J13" s="336"/>
      <c r="K13" s="336"/>
      <c r="L13" s="336"/>
      <c r="M13" s="337"/>
    </row>
    <row r="14" spans="1:13" x14ac:dyDescent="0.35">
      <c r="A14" s="335"/>
      <c r="B14" s="336"/>
      <c r="C14" s="336"/>
      <c r="D14" s="336"/>
      <c r="E14" s="336"/>
      <c r="F14" s="337"/>
      <c r="G14" s="335"/>
      <c r="H14" s="336"/>
      <c r="I14" s="336"/>
      <c r="J14" s="336"/>
      <c r="K14" s="336"/>
      <c r="L14" s="336"/>
      <c r="M14" s="337"/>
    </row>
    <row r="15" spans="1:13" x14ac:dyDescent="0.35">
      <c r="A15" s="335"/>
      <c r="B15" s="336"/>
      <c r="C15" s="336"/>
      <c r="D15" s="336"/>
      <c r="E15" s="336"/>
      <c r="F15" s="337"/>
      <c r="G15" s="335"/>
      <c r="H15" s="336"/>
      <c r="I15" s="336"/>
      <c r="J15" s="336"/>
      <c r="K15" s="336"/>
      <c r="L15" s="336"/>
      <c r="M15" s="337"/>
    </row>
  </sheetData>
  <mergeCells count="24">
    <mergeCell ref="A10:F10"/>
    <mergeCell ref="A1:M3"/>
    <mergeCell ref="A4:M4"/>
    <mergeCell ref="A5:F5"/>
    <mergeCell ref="G5:M5"/>
    <mergeCell ref="A6:F6"/>
    <mergeCell ref="G6:M6"/>
    <mergeCell ref="A7:F7"/>
    <mergeCell ref="A8:F8"/>
    <mergeCell ref="A9:F9"/>
    <mergeCell ref="G7:M7"/>
    <mergeCell ref="G8:M8"/>
    <mergeCell ref="G9:M9"/>
    <mergeCell ref="G10:M10"/>
    <mergeCell ref="G11:M11"/>
    <mergeCell ref="G12:M12"/>
    <mergeCell ref="G13:M13"/>
    <mergeCell ref="G14:M14"/>
    <mergeCell ref="G15:M15"/>
    <mergeCell ref="A11:F11"/>
    <mergeCell ref="A12:F12"/>
    <mergeCell ref="A13:F13"/>
    <mergeCell ref="A14:F14"/>
    <mergeCell ref="A15:F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DE77C-1788-4C75-9315-A30E436488DC}">
  <dimension ref="A1:R15"/>
  <sheetViews>
    <sheetView workbookViewId="0">
      <selection activeCell="O21" sqref="O21"/>
    </sheetView>
  </sheetViews>
  <sheetFormatPr defaultRowHeight="14.5" x14ac:dyDescent="0.35"/>
  <cols>
    <col min="1" max="10" width="9.6328125" customWidth="1"/>
    <col min="11" max="13" width="9.6328125" hidden="1" customWidth="1"/>
    <col min="14" max="19" width="18.6328125" customWidth="1"/>
  </cols>
  <sheetData>
    <row r="1" spans="1:18" ht="17.5" customHeight="1" x14ac:dyDescent="0.35">
      <c r="A1" s="344" t="s">
        <v>132</v>
      </c>
      <c r="B1" s="345"/>
      <c r="C1" s="345"/>
      <c r="D1" s="345"/>
      <c r="E1" s="345"/>
      <c r="F1" s="345"/>
      <c r="G1" s="345"/>
      <c r="H1" s="345"/>
      <c r="I1" s="345"/>
      <c r="J1" s="345"/>
      <c r="K1" s="345"/>
      <c r="L1" s="345"/>
      <c r="M1" s="345"/>
      <c r="N1" s="345"/>
      <c r="O1" s="345"/>
      <c r="P1" s="345"/>
      <c r="Q1" s="345"/>
      <c r="R1" s="346"/>
    </row>
    <row r="2" spans="1:18" ht="17.5" customHeight="1" x14ac:dyDescent="0.35">
      <c r="A2" s="344"/>
      <c r="B2" s="345"/>
      <c r="C2" s="345"/>
      <c r="D2" s="345"/>
      <c r="E2" s="345"/>
      <c r="F2" s="345"/>
      <c r="G2" s="345"/>
      <c r="H2" s="345"/>
      <c r="I2" s="345"/>
      <c r="J2" s="345"/>
      <c r="K2" s="345"/>
      <c r="L2" s="345"/>
      <c r="M2" s="345"/>
      <c r="N2" s="345"/>
      <c r="O2" s="345"/>
      <c r="P2" s="345"/>
      <c r="Q2" s="345"/>
      <c r="R2" s="346"/>
    </row>
    <row r="3" spans="1:18" ht="46" customHeight="1" x14ac:dyDescent="0.35">
      <c r="A3" s="344"/>
      <c r="B3" s="345"/>
      <c r="C3" s="345"/>
      <c r="D3" s="345"/>
      <c r="E3" s="345"/>
      <c r="F3" s="345"/>
      <c r="G3" s="345"/>
      <c r="H3" s="345"/>
      <c r="I3" s="345"/>
      <c r="J3" s="345"/>
      <c r="K3" s="345"/>
      <c r="L3" s="345"/>
      <c r="M3" s="345"/>
      <c r="N3" s="345"/>
      <c r="O3" s="345"/>
      <c r="P3" s="345"/>
      <c r="Q3" s="345"/>
      <c r="R3" s="346"/>
    </row>
    <row r="4" spans="1:18" s="281" customFormat="1" ht="32.5" customHeight="1" x14ac:dyDescent="0.35">
      <c r="A4" s="347" t="s">
        <v>133</v>
      </c>
      <c r="B4" s="348"/>
      <c r="C4" s="348"/>
      <c r="D4" s="348"/>
      <c r="E4" s="348"/>
      <c r="F4" s="348"/>
      <c r="G4" s="348"/>
      <c r="H4" s="348"/>
      <c r="I4" s="348"/>
      <c r="J4" s="348"/>
      <c r="K4" s="348"/>
      <c r="L4" s="348"/>
      <c r="M4" s="348"/>
      <c r="N4" s="348"/>
      <c r="O4" s="348"/>
      <c r="P4" s="348"/>
      <c r="Q4" s="348"/>
      <c r="R4" s="349"/>
    </row>
    <row r="5" spans="1:18" ht="29.5" customHeight="1" x14ac:dyDescent="0.35">
      <c r="A5" s="333" t="s">
        <v>134</v>
      </c>
      <c r="B5" s="333"/>
      <c r="C5" s="333" t="s">
        <v>135</v>
      </c>
      <c r="D5" s="333"/>
      <c r="E5" s="333" t="s">
        <v>136</v>
      </c>
      <c r="F5" s="333"/>
      <c r="G5" s="334" t="s">
        <v>137</v>
      </c>
      <c r="H5" s="334"/>
      <c r="I5" s="333" t="s">
        <v>138</v>
      </c>
      <c r="J5" s="333"/>
      <c r="K5" s="333"/>
      <c r="L5" s="333"/>
      <c r="M5" s="333"/>
      <c r="N5" s="282" t="s">
        <v>139</v>
      </c>
      <c r="O5" s="282" t="s">
        <v>140</v>
      </c>
      <c r="P5" s="282" t="s">
        <v>141</v>
      </c>
      <c r="Q5" s="282" t="s">
        <v>142</v>
      </c>
      <c r="R5" s="282" t="s">
        <v>143</v>
      </c>
    </row>
    <row r="6" spans="1:18" x14ac:dyDescent="0.35">
      <c r="A6" s="329"/>
      <c r="B6" s="329"/>
      <c r="C6" s="329"/>
      <c r="D6" s="329"/>
      <c r="E6" s="329"/>
      <c r="F6" s="329"/>
      <c r="G6" s="329"/>
      <c r="H6" s="329"/>
      <c r="I6" s="329"/>
      <c r="J6" s="329"/>
      <c r="K6" s="329"/>
      <c r="L6" s="329"/>
      <c r="M6" s="329"/>
      <c r="N6" s="283"/>
      <c r="O6" s="283"/>
      <c r="P6" s="283"/>
      <c r="Q6" s="283"/>
      <c r="R6" s="283"/>
    </row>
    <row r="7" spans="1:18" x14ac:dyDescent="0.35">
      <c r="A7" s="329"/>
      <c r="B7" s="329"/>
      <c r="C7" s="329"/>
      <c r="D7" s="329"/>
      <c r="E7" s="329"/>
      <c r="F7" s="329"/>
      <c r="G7" s="329"/>
      <c r="H7" s="329"/>
      <c r="I7" s="329"/>
      <c r="J7" s="329"/>
      <c r="K7" s="329"/>
      <c r="L7" s="329"/>
      <c r="M7" s="329"/>
      <c r="N7" s="283"/>
      <c r="O7" s="283"/>
      <c r="P7" s="283"/>
      <c r="Q7" s="283"/>
      <c r="R7" s="283"/>
    </row>
    <row r="8" spans="1:18" x14ac:dyDescent="0.35">
      <c r="A8" s="329"/>
      <c r="B8" s="329"/>
      <c r="C8" s="329"/>
      <c r="D8" s="329"/>
      <c r="E8" s="329"/>
      <c r="F8" s="329"/>
      <c r="G8" s="329"/>
      <c r="H8" s="329"/>
      <c r="I8" s="329"/>
      <c r="J8" s="329"/>
      <c r="K8" s="329"/>
      <c r="L8" s="329"/>
      <c r="M8" s="329"/>
      <c r="N8" s="283"/>
      <c r="O8" s="283"/>
      <c r="P8" s="283"/>
      <c r="Q8" s="283"/>
      <c r="R8" s="283"/>
    </row>
    <row r="9" spans="1:18" x14ac:dyDescent="0.35">
      <c r="A9" s="329"/>
      <c r="B9" s="329"/>
      <c r="C9" s="329"/>
      <c r="D9" s="329"/>
      <c r="E9" s="329"/>
      <c r="F9" s="329"/>
      <c r="G9" s="329"/>
      <c r="H9" s="329"/>
      <c r="I9" s="329"/>
      <c r="J9" s="329"/>
      <c r="K9" s="329"/>
      <c r="L9" s="329"/>
      <c r="M9" s="329"/>
      <c r="N9" s="283"/>
      <c r="O9" s="283"/>
      <c r="P9" s="283"/>
      <c r="Q9" s="283"/>
      <c r="R9" s="283"/>
    </row>
    <row r="10" spans="1:18" x14ac:dyDescent="0.35">
      <c r="A10" s="329"/>
      <c r="B10" s="329"/>
      <c r="C10" s="329"/>
      <c r="D10" s="329"/>
      <c r="E10" s="329"/>
      <c r="F10" s="329"/>
      <c r="G10" s="329"/>
      <c r="H10" s="329"/>
      <c r="I10" s="329"/>
      <c r="J10" s="329"/>
      <c r="K10" s="329"/>
      <c r="L10" s="329"/>
      <c r="M10" s="329"/>
      <c r="N10" s="283"/>
      <c r="O10" s="283"/>
      <c r="P10" s="283"/>
      <c r="Q10" s="283"/>
      <c r="R10" s="283"/>
    </row>
    <row r="11" spans="1:18" x14ac:dyDescent="0.35">
      <c r="A11" s="329"/>
      <c r="B11" s="329"/>
      <c r="C11" s="329"/>
      <c r="D11" s="329"/>
      <c r="E11" s="329"/>
      <c r="F11" s="329"/>
      <c r="G11" s="329"/>
      <c r="H11" s="329"/>
      <c r="I11" s="329"/>
      <c r="J11" s="329"/>
      <c r="K11" s="329"/>
      <c r="L11" s="329"/>
      <c r="M11" s="329"/>
      <c r="N11" s="283"/>
      <c r="O11" s="283"/>
      <c r="P11" s="283"/>
      <c r="Q11" s="283"/>
      <c r="R11" s="283"/>
    </row>
    <row r="12" spans="1:18" x14ac:dyDescent="0.35">
      <c r="A12" s="329"/>
      <c r="B12" s="329"/>
      <c r="C12" s="329"/>
      <c r="D12" s="329"/>
      <c r="E12" s="329"/>
      <c r="F12" s="329"/>
      <c r="G12" s="329"/>
      <c r="H12" s="329"/>
      <c r="I12" s="329"/>
      <c r="J12" s="329"/>
      <c r="K12" s="329"/>
      <c r="L12" s="329"/>
      <c r="M12" s="329"/>
      <c r="N12" s="283"/>
      <c r="O12" s="283"/>
      <c r="P12" s="283"/>
      <c r="Q12" s="283"/>
      <c r="R12" s="283"/>
    </row>
    <row r="13" spans="1:18" x14ac:dyDescent="0.35">
      <c r="A13" s="329"/>
      <c r="B13" s="329"/>
      <c r="C13" s="329"/>
      <c r="D13" s="329"/>
      <c r="E13" s="329"/>
      <c r="F13" s="329"/>
      <c r="G13" s="329"/>
      <c r="H13" s="329"/>
      <c r="I13" s="329"/>
      <c r="J13" s="329"/>
      <c r="K13" s="329"/>
      <c r="L13" s="329"/>
      <c r="M13" s="329"/>
      <c r="N13" s="283"/>
      <c r="O13" s="283"/>
      <c r="P13" s="283"/>
      <c r="Q13" s="283"/>
      <c r="R13" s="283"/>
    </row>
    <row r="14" spans="1:18" x14ac:dyDescent="0.35">
      <c r="A14" s="329"/>
      <c r="B14" s="329"/>
      <c r="C14" s="329"/>
      <c r="D14" s="329"/>
      <c r="E14" s="329"/>
      <c r="F14" s="329"/>
      <c r="G14" s="329"/>
      <c r="H14" s="329"/>
      <c r="I14" s="329"/>
      <c r="J14" s="329"/>
      <c r="K14" s="329"/>
      <c r="L14" s="329"/>
      <c r="M14" s="329"/>
      <c r="N14" s="283"/>
      <c r="O14" s="283"/>
      <c r="P14" s="283"/>
      <c r="Q14" s="283"/>
      <c r="R14" s="283"/>
    </row>
    <row r="15" spans="1:18" x14ac:dyDescent="0.35">
      <c r="A15" s="329"/>
      <c r="B15" s="329"/>
      <c r="C15" s="329"/>
      <c r="D15" s="329"/>
      <c r="E15" s="329"/>
      <c r="F15" s="329"/>
      <c r="G15" s="329"/>
      <c r="H15" s="329"/>
      <c r="I15" s="329"/>
      <c r="J15" s="329"/>
      <c r="K15" s="329"/>
      <c r="L15" s="329"/>
      <c r="M15" s="329"/>
      <c r="N15" s="283"/>
      <c r="O15" s="283"/>
      <c r="P15" s="283"/>
      <c r="Q15" s="283"/>
      <c r="R15" s="283"/>
    </row>
  </sheetData>
  <mergeCells count="57">
    <mergeCell ref="A1:R3"/>
    <mergeCell ref="A4:R4"/>
    <mergeCell ref="A5:B5"/>
    <mergeCell ref="C5:D5"/>
    <mergeCell ref="E5:F5"/>
    <mergeCell ref="G5:H5"/>
    <mergeCell ref="I5:M5"/>
    <mergeCell ref="A7:B7"/>
    <mergeCell ref="C7:D7"/>
    <mergeCell ref="E7:F7"/>
    <mergeCell ref="G7:H7"/>
    <mergeCell ref="I7:M7"/>
    <mergeCell ref="A6:B6"/>
    <mergeCell ref="C6:D6"/>
    <mergeCell ref="E6:F6"/>
    <mergeCell ref="G6:H6"/>
    <mergeCell ref="I6:M6"/>
    <mergeCell ref="A9:B9"/>
    <mergeCell ref="C9:D9"/>
    <mergeCell ref="E9:F9"/>
    <mergeCell ref="G9:H9"/>
    <mergeCell ref="I9:M9"/>
    <mergeCell ref="A8:B8"/>
    <mergeCell ref="C8:D8"/>
    <mergeCell ref="E8:F8"/>
    <mergeCell ref="G8:H8"/>
    <mergeCell ref="I8:M8"/>
    <mergeCell ref="A11:B11"/>
    <mergeCell ref="C11:D11"/>
    <mergeCell ref="E11:F11"/>
    <mergeCell ref="G11:H11"/>
    <mergeCell ref="I11:M11"/>
    <mergeCell ref="A10:B10"/>
    <mergeCell ref="C10:D10"/>
    <mergeCell ref="E10:F10"/>
    <mergeCell ref="G10:H10"/>
    <mergeCell ref="I10:M10"/>
    <mergeCell ref="A13:B13"/>
    <mergeCell ref="C13:D13"/>
    <mergeCell ref="E13:F13"/>
    <mergeCell ref="G13:H13"/>
    <mergeCell ref="I13:M13"/>
    <mergeCell ref="A12:B12"/>
    <mergeCell ref="C12:D12"/>
    <mergeCell ref="E12:F12"/>
    <mergeCell ref="G12:H12"/>
    <mergeCell ref="I12:M12"/>
    <mergeCell ref="A15:B15"/>
    <mergeCell ref="C15:D15"/>
    <mergeCell ref="E15:F15"/>
    <mergeCell ref="G15:H15"/>
    <mergeCell ref="I15:M15"/>
    <mergeCell ref="A14:B14"/>
    <mergeCell ref="C14:D14"/>
    <mergeCell ref="E14:F14"/>
    <mergeCell ref="G14:H14"/>
    <mergeCell ref="I14:M1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F6CB6"/>
    <pageSetUpPr fitToPage="1"/>
  </sheetPr>
  <dimension ref="A1:M99"/>
  <sheetViews>
    <sheetView topLeftCell="A58" zoomScale="90" zoomScaleNormal="90" workbookViewId="0">
      <selection activeCell="J77" sqref="J77"/>
    </sheetView>
  </sheetViews>
  <sheetFormatPr defaultColWidth="9.08984375" defaultRowHeight="14.5" x14ac:dyDescent="0.35"/>
  <cols>
    <col min="1" max="1" width="5.08984375" style="79" customWidth="1"/>
    <col min="2" max="2" width="1.453125" style="79" customWidth="1"/>
    <col min="3" max="4" width="1.6328125" style="79" customWidth="1"/>
    <col min="5" max="5" width="24.08984375" style="78" customWidth="1"/>
    <col min="6" max="6" width="79.08984375" style="78" customWidth="1"/>
    <col min="7" max="7" width="13.36328125" style="84" customWidth="1"/>
    <col min="8" max="8" width="15.08984375" style="84" hidden="1" customWidth="1"/>
    <col min="9" max="10" width="15.81640625" style="84" customWidth="1"/>
    <col min="11" max="11" width="15.81640625" style="79" customWidth="1"/>
    <col min="12" max="12" width="3.453125" style="79" customWidth="1"/>
    <col min="13" max="13" width="38.36328125" style="79" customWidth="1"/>
    <col min="14" max="14" width="9.90625" style="79" bestFit="1" customWidth="1"/>
    <col min="15" max="16384" width="9.08984375" style="79"/>
  </cols>
  <sheetData>
    <row r="1" spans="2:13" ht="72.650000000000006" customHeight="1" thickBot="1" x14ac:dyDescent="0.4">
      <c r="B1" s="350" t="s">
        <v>55</v>
      </c>
      <c r="C1" s="351"/>
      <c r="D1" s="351"/>
      <c r="E1" s="351"/>
      <c r="F1" s="351"/>
      <c r="G1" s="351"/>
      <c r="H1" s="351"/>
      <c r="I1" s="351"/>
      <c r="J1" s="351"/>
      <c r="K1" s="351"/>
    </row>
    <row r="2" spans="2:13" s="78" customFormat="1" ht="145.75" customHeight="1" thickTop="1" thickBot="1" x14ac:dyDescent="0.4">
      <c r="B2" s="352" t="s">
        <v>90</v>
      </c>
      <c r="C2" s="353"/>
      <c r="D2" s="353"/>
      <c r="E2" s="353"/>
      <c r="F2" s="353"/>
      <c r="G2" s="353"/>
      <c r="H2" s="353"/>
      <c r="I2" s="353"/>
      <c r="J2" s="353"/>
      <c r="K2" s="354"/>
      <c r="L2" s="90"/>
      <c r="M2" s="90"/>
    </row>
    <row r="3" spans="2:13" s="78" customFormat="1" ht="8.4" customHeight="1" thickTop="1" thickBot="1" x14ac:dyDescent="0.4">
      <c r="B3" s="100"/>
      <c r="C3" s="101"/>
      <c r="D3" s="101"/>
      <c r="E3" s="101"/>
      <c r="F3" s="101"/>
      <c r="G3" s="101"/>
      <c r="H3" s="101"/>
      <c r="I3" s="101"/>
      <c r="J3" s="101"/>
      <c r="K3" s="101"/>
      <c r="L3" s="90"/>
      <c r="M3" s="90"/>
    </row>
    <row r="4" spans="2:13" s="78" customFormat="1" ht="18" customHeight="1" x14ac:dyDescent="0.35">
      <c r="B4" s="355" t="s">
        <v>8</v>
      </c>
      <c r="C4" s="356"/>
      <c r="D4" s="356"/>
      <c r="E4" s="357"/>
      <c r="F4" s="327" t="s">
        <v>48</v>
      </c>
      <c r="G4" s="327"/>
      <c r="H4" s="327"/>
      <c r="I4" s="327"/>
      <c r="J4" s="327"/>
      <c r="K4" s="328"/>
      <c r="L4" s="90"/>
      <c r="M4" s="90"/>
    </row>
    <row r="5" spans="2:13" s="78" customFormat="1" ht="18" customHeight="1" thickBot="1" x14ac:dyDescent="0.4">
      <c r="B5" s="361" t="s">
        <v>9</v>
      </c>
      <c r="C5" s="362"/>
      <c r="D5" s="362"/>
      <c r="E5" s="363"/>
      <c r="F5" s="364" t="s">
        <v>68</v>
      </c>
      <c r="G5" s="364"/>
      <c r="H5" s="364"/>
      <c r="I5" s="364"/>
      <c r="J5" s="364"/>
      <c r="K5" s="365"/>
      <c r="L5" s="90"/>
      <c r="M5" s="90"/>
    </row>
    <row r="6" spans="2:13" s="78" customFormat="1" ht="8.4" customHeight="1" thickBot="1" x14ac:dyDescent="0.4">
      <c r="B6" s="102"/>
      <c r="C6" s="102"/>
      <c r="D6" s="102"/>
      <c r="E6" s="102"/>
      <c r="F6" s="103"/>
      <c r="G6" s="103"/>
      <c r="H6" s="103"/>
      <c r="I6" s="103"/>
      <c r="J6" s="103"/>
      <c r="K6" s="103"/>
      <c r="L6" s="90"/>
      <c r="M6" s="90"/>
    </row>
    <row r="7" spans="2:13" s="80" customFormat="1" ht="43.5" x14ac:dyDescent="0.35">
      <c r="B7" s="366" t="s">
        <v>0</v>
      </c>
      <c r="C7" s="367"/>
      <c r="D7" s="367"/>
      <c r="E7" s="367"/>
      <c r="F7" s="367"/>
      <c r="G7" s="368"/>
      <c r="H7" s="369" t="s">
        <v>10</v>
      </c>
      <c r="I7" s="370"/>
      <c r="J7" s="142" t="s">
        <v>56</v>
      </c>
      <c r="K7" s="143" t="s">
        <v>44</v>
      </c>
      <c r="L7" s="92"/>
      <c r="M7" s="92"/>
    </row>
    <row r="8" spans="2:13" s="3" customFormat="1" ht="30.9" customHeight="1" x14ac:dyDescent="0.35">
      <c r="B8" s="104"/>
      <c r="C8" s="110"/>
      <c r="D8" s="115"/>
      <c r="E8" s="371" t="s">
        <v>85</v>
      </c>
      <c r="F8" s="134" t="s">
        <v>60</v>
      </c>
      <c r="G8" s="60" t="s">
        <v>11</v>
      </c>
      <c r="H8" s="63" t="s">
        <v>25</v>
      </c>
      <c r="I8" s="63" t="s">
        <v>10</v>
      </c>
      <c r="J8" s="64" t="s">
        <v>6</v>
      </c>
      <c r="K8" s="127" t="s">
        <v>45</v>
      </c>
      <c r="L8" s="93"/>
      <c r="M8" s="93"/>
    </row>
    <row r="9" spans="2:13" s="4" customFormat="1" ht="15" customHeight="1" x14ac:dyDescent="0.35">
      <c r="B9" s="105"/>
      <c r="C9" s="111"/>
      <c r="D9" s="115"/>
      <c r="E9" s="371"/>
      <c r="F9" s="1" t="s">
        <v>49</v>
      </c>
      <c r="G9" s="70">
        <v>30000</v>
      </c>
      <c r="H9" s="71"/>
      <c r="I9" s="2">
        <v>20000</v>
      </c>
      <c r="J9" s="2">
        <v>10000</v>
      </c>
      <c r="K9" s="49">
        <f t="shared" ref="K9:K14" si="0">IF(I9+J9=0,"",I9+J9)</f>
        <v>30000</v>
      </c>
      <c r="L9" s="5"/>
      <c r="M9" s="138" t="str">
        <f>IF(K9&lt;&gt;G9,"Total Cost does not equal Total Project Budget"," ")</f>
        <v xml:space="preserve"> </v>
      </c>
    </row>
    <row r="10" spans="2:13" s="4" customFormat="1" ht="15" customHeight="1" x14ac:dyDescent="0.35">
      <c r="B10" s="105"/>
      <c r="C10" s="111"/>
      <c r="D10" s="115"/>
      <c r="E10" s="371"/>
      <c r="F10" s="1" t="s">
        <v>50</v>
      </c>
      <c r="G10" s="70">
        <v>30000</v>
      </c>
      <c r="H10" s="71"/>
      <c r="I10" s="2">
        <v>10000</v>
      </c>
      <c r="J10" s="2">
        <v>20000</v>
      </c>
      <c r="K10" s="49">
        <f t="shared" si="0"/>
        <v>30000</v>
      </c>
      <c r="L10" s="5"/>
      <c r="M10" s="138" t="str">
        <f t="shared" ref="M10:M14" si="1">IF(K10&lt;&gt;G10,"Total Cost does not equal Total Project Budget"," ")</f>
        <v xml:space="preserve"> </v>
      </c>
    </row>
    <row r="11" spans="2:13" s="4" customFormat="1" ht="15" customHeight="1" x14ac:dyDescent="0.35">
      <c r="B11" s="105"/>
      <c r="C11" s="111"/>
      <c r="D11" s="115"/>
      <c r="E11" s="371"/>
      <c r="F11" s="1" t="s">
        <v>51</v>
      </c>
      <c r="G11" s="70">
        <v>10000</v>
      </c>
      <c r="H11" s="71"/>
      <c r="I11" s="2">
        <v>10000</v>
      </c>
      <c r="J11" s="2"/>
      <c r="K11" s="49">
        <f t="shared" si="0"/>
        <v>10000</v>
      </c>
      <c r="L11" s="5"/>
      <c r="M11" s="138" t="str">
        <f t="shared" si="1"/>
        <v xml:space="preserve"> </v>
      </c>
    </row>
    <row r="12" spans="2:13" s="4" customFormat="1" ht="15" customHeight="1" x14ac:dyDescent="0.35">
      <c r="B12" s="105"/>
      <c r="C12" s="111"/>
      <c r="D12" s="115"/>
      <c r="E12" s="371"/>
      <c r="F12" s="1" t="s">
        <v>80</v>
      </c>
      <c r="G12" s="70">
        <v>27000</v>
      </c>
      <c r="H12" s="71"/>
      <c r="I12" s="2"/>
      <c r="J12" s="2">
        <v>27000</v>
      </c>
      <c r="K12" s="49">
        <f t="shared" si="0"/>
        <v>27000</v>
      </c>
      <c r="L12" s="5"/>
      <c r="M12" s="138" t="str">
        <f t="shared" si="1"/>
        <v xml:space="preserve"> </v>
      </c>
    </row>
    <row r="13" spans="2:13" s="4" customFormat="1" ht="15" customHeight="1" x14ac:dyDescent="0.35">
      <c r="B13" s="105"/>
      <c r="C13" s="111"/>
      <c r="D13" s="115"/>
      <c r="E13" s="371"/>
      <c r="F13" s="1" t="s">
        <v>81</v>
      </c>
      <c r="G13" s="70">
        <v>22500</v>
      </c>
      <c r="H13" s="71"/>
      <c r="I13" s="2">
        <v>11500</v>
      </c>
      <c r="J13" s="2">
        <v>11000</v>
      </c>
      <c r="K13" s="49">
        <f t="shared" si="0"/>
        <v>22500</v>
      </c>
      <c r="L13" s="5"/>
      <c r="M13" s="138" t="str">
        <f t="shared" si="1"/>
        <v xml:space="preserve"> </v>
      </c>
    </row>
    <row r="14" spans="2:13" s="4" customFormat="1" ht="13" x14ac:dyDescent="0.35">
      <c r="B14" s="105"/>
      <c r="C14" s="111"/>
      <c r="D14" s="115"/>
      <c r="E14" s="371"/>
      <c r="F14" s="1"/>
      <c r="G14" s="70"/>
      <c r="H14" s="71"/>
      <c r="I14" s="2"/>
      <c r="J14" s="2"/>
      <c r="K14" s="49" t="str">
        <f t="shared" si="0"/>
        <v/>
      </c>
      <c r="L14" s="5"/>
      <c r="M14" s="138" t="str">
        <f t="shared" si="1"/>
        <v xml:space="preserve"> </v>
      </c>
    </row>
    <row r="15" spans="2:13" s="4" customFormat="1" ht="13.5" thickBot="1" x14ac:dyDescent="0.4">
      <c r="B15" s="105"/>
      <c r="C15" s="111"/>
      <c r="D15" s="115"/>
      <c r="E15" s="371"/>
      <c r="F15" s="126" t="s">
        <v>15</v>
      </c>
      <c r="G15" s="7">
        <f>IF(SUM(G9:G14)=0,"",SUM(G9:G14))</f>
        <v>119500</v>
      </c>
      <c r="H15" s="30">
        <f>IFERROR(I15/G15," ")</f>
        <v>0.43096234309623432</v>
      </c>
      <c r="I15" s="6">
        <f>SUM(I9:I14)</f>
        <v>51500</v>
      </c>
      <c r="J15" s="6">
        <f>SUM(J9:J14)</f>
        <v>68000</v>
      </c>
      <c r="K15" s="69">
        <f>SUM(I15+J15)</f>
        <v>119500</v>
      </c>
      <c r="L15" s="5"/>
      <c r="M15" s="5"/>
    </row>
    <row r="16" spans="2:13" ht="30.65" customHeight="1" thickTop="1" x14ac:dyDescent="0.35">
      <c r="B16" s="106"/>
      <c r="C16" s="112"/>
      <c r="D16" s="115"/>
      <c r="E16" s="372" t="s">
        <v>82</v>
      </c>
      <c r="F16" s="134" t="s">
        <v>61</v>
      </c>
      <c r="G16" s="56" t="s">
        <v>11</v>
      </c>
      <c r="H16" s="58" t="s">
        <v>25</v>
      </c>
      <c r="I16" s="58" t="s">
        <v>10</v>
      </c>
      <c r="J16" s="59" t="s">
        <v>6</v>
      </c>
      <c r="K16" s="144" t="s">
        <v>45</v>
      </c>
      <c r="L16" s="91"/>
      <c r="M16" s="91"/>
    </row>
    <row r="17" spans="2:13" x14ac:dyDescent="0.35">
      <c r="B17" s="106"/>
      <c r="C17" s="112"/>
      <c r="D17" s="115"/>
      <c r="E17" s="371"/>
      <c r="F17" s="1" t="s">
        <v>77</v>
      </c>
      <c r="G17" s="70">
        <v>1500</v>
      </c>
      <c r="H17" s="71"/>
      <c r="I17" s="2"/>
      <c r="J17" s="70">
        <v>1500</v>
      </c>
      <c r="K17" s="51">
        <f t="shared" ref="K17:K22" si="2">IF(I17+J17=0,"",I17+J17)</f>
        <v>1500</v>
      </c>
      <c r="L17" s="91"/>
      <c r="M17" s="138" t="str">
        <f t="shared" ref="M17:M22" si="3">IF(K17&lt;&gt;G17,"Total Cost does not equal Total Project Budget"," ")</f>
        <v xml:space="preserve"> </v>
      </c>
    </row>
    <row r="18" spans="2:13" x14ac:dyDescent="0.35">
      <c r="B18" s="106"/>
      <c r="C18" s="112"/>
      <c r="D18" s="115"/>
      <c r="E18" s="371"/>
      <c r="F18" s="1" t="s">
        <v>73</v>
      </c>
      <c r="G18" s="70">
        <v>1500</v>
      </c>
      <c r="H18" s="71"/>
      <c r="I18" s="2"/>
      <c r="J18" s="70">
        <v>1500</v>
      </c>
      <c r="K18" s="49">
        <f t="shared" si="2"/>
        <v>1500</v>
      </c>
      <c r="L18" s="91"/>
      <c r="M18" s="138" t="str">
        <f t="shared" si="3"/>
        <v xml:space="preserve"> </v>
      </c>
    </row>
    <row r="19" spans="2:13" x14ac:dyDescent="0.35">
      <c r="B19" s="106"/>
      <c r="C19" s="112"/>
      <c r="D19" s="115"/>
      <c r="E19" s="371"/>
      <c r="F19" s="1" t="s">
        <v>78</v>
      </c>
      <c r="G19" s="70">
        <v>500</v>
      </c>
      <c r="H19" s="71"/>
      <c r="I19" s="2"/>
      <c r="J19" s="2">
        <v>500</v>
      </c>
      <c r="K19" s="49">
        <f t="shared" si="2"/>
        <v>500</v>
      </c>
      <c r="L19" s="91"/>
      <c r="M19" s="138" t="str">
        <f t="shared" si="3"/>
        <v xml:space="preserve"> </v>
      </c>
    </row>
    <row r="20" spans="2:13" x14ac:dyDescent="0.35">
      <c r="B20" s="106"/>
      <c r="C20" s="112"/>
      <c r="D20" s="115"/>
      <c r="E20" s="371"/>
      <c r="F20" s="1" t="s">
        <v>84</v>
      </c>
      <c r="G20" s="70">
        <v>1350</v>
      </c>
      <c r="H20" s="71"/>
      <c r="I20" s="2"/>
      <c r="J20" s="2">
        <v>1350</v>
      </c>
      <c r="K20" s="49">
        <f t="shared" si="2"/>
        <v>1350</v>
      </c>
      <c r="L20" s="91"/>
      <c r="M20" s="138" t="str">
        <f t="shared" si="3"/>
        <v xml:space="preserve"> </v>
      </c>
    </row>
    <row r="21" spans="2:13" x14ac:dyDescent="0.35">
      <c r="B21" s="106"/>
      <c r="C21" s="112"/>
      <c r="D21" s="115"/>
      <c r="E21" s="371"/>
      <c r="F21" s="1" t="s">
        <v>83</v>
      </c>
      <c r="G21" s="70">
        <v>1125</v>
      </c>
      <c r="H21" s="71"/>
      <c r="I21" s="2">
        <v>1125</v>
      </c>
      <c r="J21" s="2"/>
      <c r="K21" s="49">
        <f t="shared" si="2"/>
        <v>1125</v>
      </c>
      <c r="L21" s="91"/>
      <c r="M21" s="138" t="str">
        <f t="shared" si="3"/>
        <v xml:space="preserve"> </v>
      </c>
    </row>
    <row r="22" spans="2:13" x14ac:dyDescent="0.35">
      <c r="B22" s="106"/>
      <c r="C22" s="112"/>
      <c r="D22" s="115"/>
      <c r="E22" s="371"/>
      <c r="F22" s="1"/>
      <c r="G22" s="70"/>
      <c r="H22" s="71"/>
      <c r="I22" s="2"/>
      <c r="J22" s="2"/>
      <c r="K22" s="49" t="str">
        <f t="shared" si="2"/>
        <v/>
      </c>
      <c r="L22" s="91"/>
      <c r="M22" s="138" t="str">
        <f t="shared" si="3"/>
        <v xml:space="preserve"> </v>
      </c>
    </row>
    <row r="23" spans="2:13" x14ac:dyDescent="0.35">
      <c r="B23" s="106"/>
      <c r="C23" s="112"/>
      <c r="D23" s="115"/>
      <c r="E23" s="373"/>
      <c r="F23" s="126" t="s">
        <v>16</v>
      </c>
      <c r="G23" s="7">
        <f>IF(SUM(G17:G22)=0,"",SUM(G17:G22))</f>
        <v>5975</v>
      </c>
      <c r="H23" s="30">
        <f>IFERROR(I23/G23," ")</f>
        <v>0.18828451882845187</v>
      </c>
      <c r="I23" s="6">
        <f>SUM(I17:I22)</f>
        <v>1125</v>
      </c>
      <c r="J23" s="6">
        <f>SUM(J17:J22)</f>
        <v>4850</v>
      </c>
      <c r="K23" s="50">
        <f>SUM(I23+J23)</f>
        <v>5975</v>
      </c>
      <c r="L23" s="91"/>
      <c r="M23" s="91"/>
    </row>
    <row r="24" spans="2:13" s="81" customFormat="1" ht="15" customHeight="1" x14ac:dyDescent="0.35">
      <c r="B24" s="107"/>
      <c r="C24" s="113"/>
      <c r="D24" s="116"/>
      <c r="E24" s="374" t="s">
        <v>18</v>
      </c>
      <c r="F24" s="374"/>
      <c r="G24" s="375"/>
      <c r="H24" s="9"/>
      <c r="I24" s="10">
        <f>I15+I23</f>
        <v>52625</v>
      </c>
      <c r="J24" s="10">
        <f>J15+J23</f>
        <v>72850</v>
      </c>
      <c r="K24" s="52">
        <f>K15+K23</f>
        <v>125475</v>
      </c>
      <c r="L24" s="94"/>
      <c r="M24" s="94"/>
    </row>
    <row r="25" spans="2:13" s="81" customFormat="1" ht="11.4" customHeight="1" x14ac:dyDescent="0.35">
      <c r="B25" s="107"/>
      <c r="C25" s="113"/>
      <c r="D25" s="31"/>
      <c r="E25" s="20"/>
      <c r="F25" s="20"/>
      <c r="G25" s="20"/>
      <c r="H25" s="21"/>
      <c r="I25" s="22"/>
      <c r="J25" s="22"/>
      <c r="K25" s="53"/>
      <c r="L25" s="94"/>
      <c r="M25" s="94"/>
    </row>
    <row r="26" spans="2:13" ht="30.75" customHeight="1" x14ac:dyDescent="0.35">
      <c r="B26" s="106"/>
      <c r="C26" s="112"/>
      <c r="D26" s="376" t="s">
        <v>12</v>
      </c>
      <c r="E26" s="377"/>
      <c r="F26" s="133" t="s">
        <v>59</v>
      </c>
      <c r="G26" s="72" t="s">
        <v>11</v>
      </c>
      <c r="H26" s="62" t="s">
        <v>25</v>
      </c>
      <c r="I26" s="58" t="s">
        <v>10</v>
      </c>
      <c r="J26" s="59" t="s">
        <v>6</v>
      </c>
      <c r="K26" s="144" t="s">
        <v>45</v>
      </c>
      <c r="L26" s="91"/>
      <c r="M26" s="91"/>
    </row>
    <row r="27" spans="2:13" ht="26" x14ac:dyDescent="0.35">
      <c r="B27" s="106"/>
      <c r="C27" s="112"/>
      <c r="D27" s="378"/>
      <c r="E27" s="379"/>
      <c r="F27" s="1" t="s">
        <v>91</v>
      </c>
      <c r="G27" s="70">
        <v>645</v>
      </c>
      <c r="H27" s="71"/>
      <c r="I27" s="2">
        <v>325</v>
      </c>
      <c r="J27" s="2">
        <v>320</v>
      </c>
      <c r="K27" s="49">
        <f t="shared" ref="K27:K32" si="4">IF(I27+J27=0,"",I27+J27)</f>
        <v>645</v>
      </c>
      <c r="L27" s="91"/>
      <c r="M27" s="138" t="str">
        <f t="shared" ref="M27:M32" si="5">IF(K27&lt;&gt;G27,"Total Cost does not equal Total Project Budget"," ")</f>
        <v xml:space="preserve"> </v>
      </c>
    </row>
    <row r="28" spans="2:13" x14ac:dyDescent="0.35">
      <c r="B28" s="106"/>
      <c r="C28" s="112"/>
      <c r="D28" s="378"/>
      <c r="E28" s="379"/>
      <c r="F28" s="1" t="s">
        <v>72</v>
      </c>
      <c r="G28" s="70">
        <v>380</v>
      </c>
      <c r="H28" s="71"/>
      <c r="I28" s="2">
        <v>190</v>
      </c>
      <c r="J28" s="2">
        <v>190</v>
      </c>
      <c r="K28" s="49">
        <f t="shared" si="4"/>
        <v>380</v>
      </c>
      <c r="L28" s="91"/>
      <c r="M28" s="138" t="str">
        <f t="shared" si="5"/>
        <v xml:space="preserve"> </v>
      </c>
    </row>
    <row r="29" spans="2:13" x14ac:dyDescent="0.35">
      <c r="B29" s="106"/>
      <c r="C29" s="112"/>
      <c r="D29" s="378"/>
      <c r="E29" s="379"/>
      <c r="G29" s="70"/>
      <c r="H29" s="71"/>
      <c r="I29" s="2"/>
      <c r="J29" s="2"/>
      <c r="K29" s="49" t="str">
        <f t="shared" si="4"/>
        <v/>
      </c>
      <c r="L29" s="91"/>
      <c r="M29" s="138" t="str">
        <f t="shared" si="5"/>
        <v xml:space="preserve"> </v>
      </c>
    </row>
    <row r="30" spans="2:13" x14ac:dyDescent="0.35">
      <c r="B30" s="106"/>
      <c r="C30" s="112"/>
      <c r="D30" s="378"/>
      <c r="E30" s="379"/>
      <c r="F30" s="1"/>
      <c r="G30" s="70"/>
      <c r="H30" s="71"/>
      <c r="I30" s="2"/>
      <c r="J30" s="2"/>
      <c r="K30" s="49" t="str">
        <f t="shared" si="4"/>
        <v/>
      </c>
      <c r="L30" s="91"/>
      <c r="M30" s="138" t="str">
        <f t="shared" si="5"/>
        <v xml:space="preserve"> </v>
      </c>
    </row>
    <row r="31" spans="2:13" x14ac:dyDescent="0.35">
      <c r="B31" s="106"/>
      <c r="C31" s="112"/>
      <c r="D31" s="378"/>
      <c r="E31" s="379"/>
      <c r="F31" s="1"/>
      <c r="G31" s="70"/>
      <c r="H31" s="71"/>
      <c r="I31" s="2"/>
      <c r="J31" s="2"/>
      <c r="K31" s="49" t="str">
        <f t="shared" si="4"/>
        <v/>
      </c>
      <c r="L31" s="91"/>
      <c r="M31" s="138" t="str">
        <f t="shared" si="5"/>
        <v xml:space="preserve"> </v>
      </c>
    </row>
    <row r="32" spans="2:13" x14ac:dyDescent="0.35">
      <c r="B32" s="106"/>
      <c r="C32" s="112"/>
      <c r="D32" s="378"/>
      <c r="E32" s="379"/>
      <c r="F32" s="1"/>
      <c r="G32" s="70"/>
      <c r="H32" s="71"/>
      <c r="I32" s="2"/>
      <c r="J32" s="2"/>
      <c r="K32" s="49" t="str">
        <f t="shared" si="4"/>
        <v/>
      </c>
      <c r="L32" s="91"/>
      <c r="M32" s="138" t="str">
        <f t="shared" si="5"/>
        <v xml:space="preserve"> </v>
      </c>
    </row>
    <row r="33" spans="2:13" ht="15" thickBot="1" x14ac:dyDescent="0.4">
      <c r="B33" s="106"/>
      <c r="C33" s="112"/>
      <c r="D33" s="380"/>
      <c r="E33" s="381"/>
      <c r="F33" s="125" t="s">
        <v>17</v>
      </c>
      <c r="G33" s="67">
        <f>SUM(G27:G32)</f>
        <v>1025</v>
      </c>
      <c r="H33" s="68">
        <f>IFERROR(I33/G33," ")</f>
        <v>0.5024390243902439</v>
      </c>
      <c r="I33" s="67">
        <f>SUM(I27:I32)</f>
        <v>515</v>
      </c>
      <c r="J33" s="67">
        <f>SUM(J27:J32)</f>
        <v>510</v>
      </c>
      <c r="K33" s="69">
        <f>I33+J33</f>
        <v>1025</v>
      </c>
      <c r="L33" s="91"/>
      <c r="M33" s="91"/>
    </row>
    <row r="34" spans="2:13" ht="26.5" thickTop="1" x14ac:dyDescent="0.35">
      <c r="B34" s="106"/>
      <c r="C34" s="112"/>
      <c r="D34" s="372" t="s">
        <v>86</v>
      </c>
      <c r="E34" s="382"/>
      <c r="F34" s="135" t="s">
        <v>62</v>
      </c>
      <c r="G34" s="61" t="s">
        <v>11</v>
      </c>
      <c r="H34" s="57" t="s">
        <v>25</v>
      </c>
      <c r="I34" s="58" t="s">
        <v>10</v>
      </c>
      <c r="J34" s="59" t="s">
        <v>6</v>
      </c>
      <c r="K34" s="144" t="s">
        <v>45</v>
      </c>
      <c r="L34" s="91"/>
      <c r="M34" s="91"/>
    </row>
    <row r="35" spans="2:13" x14ac:dyDescent="0.35">
      <c r="B35" s="106"/>
      <c r="C35" s="112"/>
      <c r="D35" s="378"/>
      <c r="E35" s="379"/>
      <c r="F35" s="1" t="s">
        <v>71</v>
      </c>
      <c r="G35" s="70">
        <v>8000</v>
      </c>
      <c r="H35" s="71"/>
      <c r="I35" s="2">
        <v>2000</v>
      </c>
      <c r="J35" s="2">
        <v>6000</v>
      </c>
      <c r="K35" s="49">
        <f t="shared" ref="K35:K40" si="6">IF(I35+J35=0,"",I35+J35)</f>
        <v>8000</v>
      </c>
      <c r="L35" s="91"/>
      <c r="M35" s="138" t="str">
        <f t="shared" ref="M35:M40" si="7">IF(K35&lt;&gt;G35,"Total Cost does not equal Total Project Budget"," ")</f>
        <v xml:space="preserve"> </v>
      </c>
    </row>
    <row r="36" spans="2:13" x14ac:dyDescent="0.35">
      <c r="B36" s="106"/>
      <c r="C36" s="112"/>
      <c r="D36" s="378"/>
      <c r="E36" s="379"/>
      <c r="F36" s="1" t="s">
        <v>52</v>
      </c>
      <c r="G36" s="70">
        <v>7000</v>
      </c>
      <c r="H36" s="71"/>
      <c r="I36" s="2">
        <v>1000</v>
      </c>
      <c r="J36" s="2">
        <v>6000</v>
      </c>
      <c r="K36" s="49">
        <f t="shared" si="6"/>
        <v>7000</v>
      </c>
      <c r="L36" s="91"/>
      <c r="M36" s="138" t="str">
        <f t="shared" si="7"/>
        <v xml:space="preserve"> </v>
      </c>
    </row>
    <row r="37" spans="2:13" x14ac:dyDescent="0.35">
      <c r="B37" s="106"/>
      <c r="C37" s="112"/>
      <c r="D37" s="378"/>
      <c r="E37" s="379"/>
      <c r="F37" s="1" t="s">
        <v>89</v>
      </c>
      <c r="G37" s="70">
        <v>9375</v>
      </c>
      <c r="H37" s="71"/>
      <c r="I37" s="2">
        <v>2000</v>
      </c>
      <c r="J37" s="2">
        <v>7375</v>
      </c>
      <c r="K37" s="49">
        <f t="shared" si="6"/>
        <v>9375</v>
      </c>
      <c r="L37" s="91"/>
      <c r="M37" s="138" t="str">
        <f t="shared" si="7"/>
        <v xml:space="preserve"> </v>
      </c>
    </row>
    <row r="38" spans="2:13" x14ac:dyDescent="0.35">
      <c r="B38" s="106"/>
      <c r="C38" s="112"/>
      <c r="D38" s="378"/>
      <c r="E38" s="379"/>
      <c r="F38" s="1"/>
      <c r="G38" s="70"/>
      <c r="H38" s="71"/>
      <c r="I38" s="2"/>
      <c r="J38" s="2"/>
      <c r="K38" s="49" t="str">
        <f t="shared" si="6"/>
        <v/>
      </c>
      <c r="L38" s="91"/>
      <c r="M38" s="138" t="str">
        <f t="shared" si="7"/>
        <v xml:space="preserve"> </v>
      </c>
    </row>
    <row r="39" spans="2:13" x14ac:dyDescent="0.35">
      <c r="B39" s="106"/>
      <c r="C39" s="112"/>
      <c r="D39" s="378"/>
      <c r="E39" s="379"/>
      <c r="F39" s="1"/>
      <c r="G39" s="70"/>
      <c r="H39" s="71"/>
      <c r="I39" s="2"/>
      <c r="J39" s="2"/>
      <c r="K39" s="49" t="str">
        <f t="shared" si="6"/>
        <v/>
      </c>
      <c r="L39" s="91"/>
      <c r="M39" s="138" t="str">
        <f t="shared" si="7"/>
        <v xml:space="preserve"> </v>
      </c>
    </row>
    <row r="40" spans="2:13" x14ac:dyDescent="0.35">
      <c r="B40" s="106"/>
      <c r="C40" s="112"/>
      <c r="D40" s="378"/>
      <c r="E40" s="379"/>
      <c r="F40" s="1"/>
      <c r="G40" s="70"/>
      <c r="H40" s="71"/>
      <c r="I40" s="2"/>
      <c r="J40" s="2"/>
      <c r="K40" s="49" t="str">
        <f t="shared" si="6"/>
        <v/>
      </c>
      <c r="L40" s="91"/>
      <c r="M40" s="138" t="str">
        <f t="shared" si="7"/>
        <v xml:space="preserve"> </v>
      </c>
    </row>
    <row r="41" spans="2:13" ht="15" thickBot="1" x14ac:dyDescent="0.4">
      <c r="B41" s="106"/>
      <c r="C41" s="112"/>
      <c r="D41" s="380"/>
      <c r="E41" s="381"/>
      <c r="F41" s="125" t="s">
        <v>19</v>
      </c>
      <c r="G41" s="67">
        <f>SUM(G35:G40)</f>
        <v>24375</v>
      </c>
      <c r="H41" s="68">
        <f>IFERROR(I41/G41," ")</f>
        <v>0.20512820512820512</v>
      </c>
      <c r="I41" s="67">
        <f>SUM(I35:I40)</f>
        <v>5000</v>
      </c>
      <c r="J41" s="67">
        <f>SUM(J35:J40)</f>
        <v>19375</v>
      </c>
      <c r="K41" s="69">
        <f>SUM(I41+J41)</f>
        <v>24375</v>
      </c>
      <c r="L41" s="91"/>
      <c r="M41" s="91"/>
    </row>
    <row r="42" spans="2:13" ht="29.25" customHeight="1" thickTop="1" x14ac:dyDescent="0.35">
      <c r="B42" s="106"/>
      <c r="C42" s="112"/>
      <c r="D42" s="359" t="s">
        <v>13</v>
      </c>
      <c r="E42" s="379"/>
      <c r="F42" s="136" t="s">
        <v>63</v>
      </c>
      <c r="G42" s="60" t="s">
        <v>11</v>
      </c>
      <c r="H42" s="65" t="s">
        <v>25</v>
      </c>
      <c r="I42" s="58" t="s">
        <v>10</v>
      </c>
      <c r="J42" s="59" t="s">
        <v>6</v>
      </c>
      <c r="K42" s="144" t="s">
        <v>45</v>
      </c>
      <c r="L42" s="91"/>
      <c r="M42" s="91"/>
    </row>
    <row r="43" spans="2:13" ht="14.4" customHeight="1" x14ac:dyDescent="0.35">
      <c r="B43" s="106"/>
      <c r="C43" s="112"/>
      <c r="D43" s="359"/>
      <c r="E43" s="379"/>
      <c r="F43" s="1" t="s">
        <v>53</v>
      </c>
      <c r="G43" s="70">
        <v>30000</v>
      </c>
      <c r="H43" s="71"/>
      <c r="I43" s="2">
        <v>5000</v>
      </c>
      <c r="J43" s="2">
        <v>25000</v>
      </c>
      <c r="K43" s="49">
        <f t="shared" ref="K43:K48" si="8">IF(I43+J43=0,"",I43+J43)</f>
        <v>30000</v>
      </c>
      <c r="L43" s="91"/>
      <c r="M43" s="138" t="str">
        <f t="shared" ref="M43:M48" si="9">IF(K43&lt;&gt;G43,"Total Cost does not equal Total Project Budget"," ")</f>
        <v xml:space="preserve"> </v>
      </c>
    </row>
    <row r="44" spans="2:13" x14ac:dyDescent="0.35">
      <c r="B44" s="106"/>
      <c r="C44" s="112"/>
      <c r="D44" s="359"/>
      <c r="E44" s="379"/>
      <c r="F44" s="1" t="s">
        <v>54</v>
      </c>
      <c r="G44" s="70">
        <v>796</v>
      </c>
      <c r="H44" s="71"/>
      <c r="I44" s="2">
        <v>485</v>
      </c>
      <c r="J44" s="2">
        <v>311</v>
      </c>
      <c r="K44" s="49">
        <f t="shared" si="8"/>
        <v>796</v>
      </c>
      <c r="L44" s="91"/>
      <c r="M44" s="138" t="str">
        <f t="shared" si="9"/>
        <v xml:space="preserve"> </v>
      </c>
    </row>
    <row r="45" spans="2:13" x14ac:dyDescent="0.35">
      <c r="B45" s="106"/>
      <c r="C45" s="112"/>
      <c r="D45" s="359"/>
      <c r="E45" s="379"/>
      <c r="F45" s="1"/>
      <c r="G45" s="70"/>
      <c r="H45" s="71"/>
      <c r="I45" s="2"/>
      <c r="J45" s="2"/>
      <c r="K45" s="49" t="str">
        <f t="shared" si="8"/>
        <v/>
      </c>
      <c r="L45" s="91"/>
      <c r="M45" s="138" t="str">
        <f t="shared" si="9"/>
        <v xml:space="preserve"> </v>
      </c>
    </row>
    <row r="46" spans="2:13" ht="14.4" customHeight="1" x14ac:dyDescent="0.35">
      <c r="B46" s="106"/>
      <c r="C46" s="112"/>
      <c r="D46" s="359"/>
      <c r="E46" s="379"/>
      <c r="F46" s="1"/>
      <c r="G46" s="70"/>
      <c r="H46" s="71"/>
      <c r="I46" s="2"/>
      <c r="J46" s="2"/>
      <c r="K46" s="49" t="str">
        <f t="shared" si="8"/>
        <v/>
      </c>
      <c r="L46" s="91"/>
      <c r="M46" s="138" t="str">
        <f t="shared" si="9"/>
        <v xml:space="preserve"> </v>
      </c>
    </row>
    <row r="47" spans="2:13" ht="14.4" customHeight="1" x14ac:dyDescent="0.35">
      <c r="B47" s="106"/>
      <c r="C47" s="112"/>
      <c r="D47" s="359"/>
      <c r="E47" s="379"/>
      <c r="F47" s="1"/>
      <c r="G47" s="70"/>
      <c r="H47" s="71"/>
      <c r="I47" s="2"/>
      <c r="J47" s="2"/>
      <c r="K47" s="49" t="str">
        <f t="shared" si="8"/>
        <v/>
      </c>
      <c r="L47" s="91"/>
      <c r="M47" s="138" t="str">
        <f t="shared" si="9"/>
        <v xml:space="preserve"> </v>
      </c>
    </row>
    <row r="48" spans="2:13" x14ac:dyDescent="0.35">
      <c r="B48" s="106"/>
      <c r="C48" s="112"/>
      <c r="D48" s="359"/>
      <c r="E48" s="379"/>
      <c r="F48" s="1"/>
      <c r="G48" s="70"/>
      <c r="H48" s="71"/>
      <c r="I48" s="2"/>
      <c r="J48" s="2"/>
      <c r="K48" s="49" t="str">
        <f t="shared" si="8"/>
        <v/>
      </c>
      <c r="L48" s="91"/>
      <c r="M48" s="138" t="str">
        <f t="shared" si="9"/>
        <v xml:space="preserve"> </v>
      </c>
    </row>
    <row r="49" spans="2:13" ht="15" thickBot="1" x14ac:dyDescent="0.4">
      <c r="B49" s="106"/>
      <c r="C49" s="112"/>
      <c r="D49" s="359"/>
      <c r="E49" s="379"/>
      <c r="F49" s="132" t="s">
        <v>20</v>
      </c>
      <c r="G49" s="67">
        <f>SUM(G43:G48)</f>
        <v>30796</v>
      </c>
      <c r="H49" s="68">
        <f>IFERROR(I49/G49," ")</f>
        <v>0.17810754643460189</v>
      </c>
      <c r="I49" s="67">
        <f>SUM(I43:I48)</f>
        <v>5485</v>
      </c>
      <c r="J49" s="67">
        <f>SUM(J43:J48)</f>
        <v>25311</v>
      </c>
      <c r="K49" s="69">
        <f>SUM(I49+J49)</f>
        <v>30796</v>
      </c>
      <c r="L49" s="91"/>
      <c r="M49" s="91"/>
    </row>
    <row r="50" spans="2:13" ht="44.25" customHeight="1" thickTop="1" x14ac:dyDescent="0.35">
      <c r="B50" s="106"/>
      <c r="C50" s="112"/>
      <c r="D50" s="372" t="s">
        <v>14</v>
      </c>
      <c r="E50" s="382"/>
      <c r="F50" s="136" t="s">
        <v>64</v>
      </c>
      <c r="G50" s="60" t="s">
        <v>11</v>
      </c>
      <c r="H50" s="65" t="s">
        <v>25</v>
      </c>
      <c r="I50" s="58" t="s">
        <v>10</v>
      </c>
      <c r="J50" s="59" t="s">
        <v>6</v>
      </c>
      <c r="K50" s="144" t="s">
        <v>45</v>
      </c>
      <c r="L50" s="91"/>
      <c r="M50" s="91"/>
    </row>
    <row r="51" spans="2:13" ht="26" x14ac:dyDescent="0.35">
      <c r="B51" s="106"/>
      <c r="C51" s="112"/>
      <c r="D51" s="378"/>
      <c r="E51" s="379"/>
      <c r="F51" s="1" t="s">
        <v>70</v>
      </c>
      <c r="G51" s="70">
        <v>3554</v>
      </c>
      <c r="H51" s="71"/>
      <c r="I51" s="2">
        <v>875</v>
      </c>
      <c r="J51" s="2">
        <v>2679</v>
      </c>
      <c r="K51" s="49">
        <f t="shared" ref="K51:K56" si="10">IF(I51+J51=0,"",I51+J51)</f>
        <v>3554</v>
      </c>
      <c r="L51" s="91"/>
      <c r="M51" s="138" t="str">
        <f t="shared" ref="M51:M56" si="11">IF(K51&lt;&gt;G51,"Total Cost does not equal Total Project Budget"," ")</f>
        <v xml:space="preserve"> </v>
      </c>
    </row>
    <row r="52" spans="2:13" ht="26" x14ac:dyDescent="0.35">
      <c r="B52" s="106"/>
      <c r="C52" s="112"/>
      <c r="D52" s="378"/>
      <c r="E52" s="379"/>
      <c r="F52" s="1" t="s">
        <v>88</v>
      </c>
      <c r="G52" s="70">
        <v>1500</v>
      </c>
      <c r="H52" s="71"/>
      <c r="I52" s="2">
        <v>1500</v>
      </c>
      <c r="J52" s="2"/>
      <c r="K52" s="49">
        <f t="shared" si="10"/>
        <v>1500</v>
      </c>
      <c r="L52" s="91"/>
      <c r="M52" s="138" t="str">
        <f t="shared" si="11"/>
        <v xml:space="preserve"> </v>
      </c>
    </row>
    <row r="53" spans="2:13" x14ac:dyDescent="0.35">
      <c r="B53" s="106"/>
      <c r="C53" s="112"/>
      <c r="D53" s="378"/>
      <c r="E53" s="379"/>
      <c r="F53" s="1"/>
      <c r="G53" s="70"/>
      <c r="H53" s="71"/>
      <c r="I53" s="2"/>
      <c r="J53" s="2"/>
      <c r="K53" s="49" t="str">
        <f t="shared" si="10"/>
        <v/>
      </c>
      <c r="L53" s="91"/>
      <c r="M53" s="138" t="str">
        <f t="shared" si="11"/>
        <v xml:space="preserve"> </v>
      </c>
    </row>
    <row r="54" spans="2:13" x14ac:dyDescent="0.35">
      <c r="B54" s="106"/>
      <c r="C54" s="112"/>
      <c r="D54" s="378"/>
      <c r="E54" s="379"/>
      <c r="F54" s="1"/>
      <c r="G54" s="70"/>
      <c r="H54" s="71"/>
      <c r="I54" s="2"/>
      <c r="J54" s="2"/>
      <c r="K54" s="49" t="str">
        <f t="shared" si="10"/>
        <v/>
      </c>
      <c r="L54" s="91"/>
      <c r="M54" s="138" t="str">
        <f t="shared" si="11"/>
        <v xml:space="preserve"> </v>
      </c>
    </row>
    <row r="55" spans="2:13" x14ac:dyDescent="0.35">
      <c r="B55" s="106"/>
      <c r="C55" s="112"/>
      <c r="D55" s="378"/>
      <c r="E55" s="379"/>
      <c r="F55" s="1"/>
      <c r="G55" s="70"/>
      <c r="H55" s="71"/>
      <c r="I55" s="2"/>
      <c r="J55" s="2"/>
      <c r="K55" s="49" t="str">
        <f t="shared" si="10"/>
        <v/>
      </c>
      <c r="L55" s="91"/>
      <c r="M55" s="138" t="str">
        <f t="shared" si="11"/>
        <v xml:space="preserve"> </v>
      </c>
    </row>
    <row r="56" spans="2:13" x14ac:dyDescent="0.35">
      <c r="B56" s="106"/>
      <c r="C56" s="112"/>
      <c r="D56" s="378"/>
      <c r="E56" s="379"/>
      <c r="F56" s="1"/>
      <c r="G56" s="70"/>
      <c r="H56" s="71"/>
      <c r="I56" s="2"/>
      <c r="J56" s="2"/>
      <c r="K56" s="49" t="str">
        <f t="shared" si="10"/>
        <v/>
      </c>
      <c r="L56" s="91"/>
      <c r="M56" s="138" t="str">
        <f t="shared" si="11"/>
        <v xml:space="preserve"> </v>
      </c>
    </row>
    <row r="57" spans="2:13" ht="15" thickBot="1" x14ac:dyDescent="0.4">
      <c r="B57" s="106"/>
      <c r="C57" s="112"/>
      <c r="D57" s="380"/>
      <c r="E57" s="381"/>
      <c r="F57" s="125" t="s">
        <v>21</v>
      </c>
      <c r="G57" s="67">
        <f>SUM(G51:G56)</f>
        <v>5054</v>
      </c>
      <c r="H57" s="68">
        <f>IFERROR(I57/G57," ")</f>
        <v>0.46992481203007519</v>
      </c>
      <c r="I57" s="67">
        <f>SUM(I51:I56)</f>
        <v>2375</v>
      </c>
      <c r="J57" s="67">
        <f>SUM(J51:J56)</f>
        <v>2679</v>
      </c>
      <c r="K57" s="69">
        <f>SUM(I57+J57)</f>
        <v>5054</v>
      </c>
      <c r="L57" s="91"/>
      <c r="M57" s="91"/>
    </row>
    <row r="58" spans="2:13" ht="27.75" customHeight="1" thickTop="1" x14ac:dyDescent="0.35">
      <c r="B58" s="106"/>
      <c r="C58" s="112"/>
      <c r="D58" s="358" t="s">
        <v>40</v>
      </c>
      <c r="E58" s="358"/>
      <c r="F58" s="136" t="s">
        <v>67</v>
      </c>
      <c r="G58" s="60" t="s">
        <v>11</v>
      </c>
      <c r="H58" s="63" t="s">
        <v>25</v>
      </c>
      <c r="I58" s="58" t="s">
        <v>10</v>
      </c>
      <c r="J58" s="59" t="s">
        <v>6</v>
      </c>
      <c r="K58" s="144" t="s">
        <v>45</v>
      </c>
      <c r="L58" s="91"/>
      <c r="M58" s="91"/>
    </row>
    <row r="59" spans="2:13" x14ac:dyDescent="0.35">
      <c r="B59" s="106"/>
      <c r="C59" s="112"/>
      <c r="D59" s="359"/>
      <c r="E59" s="359"/>
      <c r="F59" s="1" t="s">
        <v>69</v>
      </c>
      <c r="G59" s="70">
        <v>1000</v>
      </c>
      <c r="H59" s="71"/>
      <c r="I59" s="2">
        <v>1000</v>
      </c>
      <c r="J59" s="2"/>
      <c r="K59" s="49">
        <f t="shared" ref="K59:K64" si="12">IF(I59+J59=0,"",I59+J59)</f>
        <v>1000</v>
      </c>
      <c r="L59" s="91"/>
      <c r="M59" s="138" t="str">
        <f t="shared" ref="M59:M64" si="13">IF(K59&lt;&gt;G59,"Total Cost does not equal Total Project Budget"," ")</f>
        <v xml:space="preserve"> </v>
      </c>
    </row>
    <row r="60" spans="2:13" x14ac:dyDescent="0.35">
      <c r="B60" s="106"/>
      <c r="C60" s="112"/>
      <c r="D60" s="359"/>
      <c r="E60" s="359"/>
      <c r="F60" s="1"/>
      <c r="G60" s="70"/>
      <c r="H60" s="71"/>
      <c r="I60" s="2"/>
      <c r="J60" s="2"/>
      <c r="K60" s="49" t="str">
        <f t="shared" si="12"/>
        <v/>
      </c>
      <c r="L60" s="91"/>
      <c r="M60" s="138" t="str">
        <f t="shared" si="13"/>
        <v xml:space="preserve"> </v>
      </c>
    </row>
    <row r="61" spans="2:13" x14ac:dyDescent="0.35">
      <c r="B61" s="106"/>
      <c r="C61" s="112"/>
      <c r="D61" s="359"/>
      <c r="E61" s="359"/>
      <c r="F61" s="1"/>
      <c r="G61" s="70"/>
      <c r="H61" s="71"/>
      <c r="I61" s="2"/>
      <c r="J61" s="2"/>
      <c r="K61" s="49" t="str">
        <f t="shared" si="12"/>
        <v/>
      </c>
      <c r="L61" s="91"/>
      <c r="M61" s="138" t="str">
        <f t="shared" si="13"/>
        <v xml:space="preserve"> </v>
      </c>
    </row>
    <row r="62" spans="2:13" x14ac:dyDescent="0.35">
      <c r="B62" s="106"/>
      <c r="C62" s="112"/>
      <c r="D62" s="359"/>
      <c r="E62" s="359"/>
      <c r="F62" s="1"/>
      <c r="G62" s="70"/>
      <c r="H62" s="71"/>
      <c r="I62" s="2"/>
      <c r="J62" s="2"/>
      <c r="K62" s="49" t="str">
        <f t="shared" si="12"/>
        <v/>
      </c>
      <c r="L62" s="91"/>
      <c r="M62" s="138" t="str">
        <f t="shared" si="13"/>
        <v xml:space="preserve"> </v>
      </c>
    </row>
    <row r="63" spans="2:13" x14ac:dyDescent="0.35">
      <c r="B63" s="106"/>
      <c r="C63" s="112"/>
      <c r="D63" s="359"/>
      <c r="E63" s="359"/>
      <c r="F63" s="1"/>
      <c r="G63" s="70"/>
      <c r="H63" s="71"/>
      <c r="I63" s="2"/>
      <c r="J63" s="2"/>
      <c r="K63" s="49" t="str">
        <f t="shared" si="12"/>
        <v/>
      </c>
      <c r="L63" s="91"/>
      <c r="M63" s="138" t="str">
        <f t="shared" si="13"/>
        <v xml:space="preserve"> </v>
      </c>
    </row>
    <row r="64" spans="2:13" x14ac:dyDescent="0.35">
      <c r="B64" s="106"/>
      <c r="C64" s="112"/>
      <c r="D64" s="359"/>
      <c r="E64" s="359"/>
      <c r="F64" s="1"/>
      <c r="G64" s="70"/>
      <c r="H64" s="71"/>
      <c r="I64" s="2"/>
      <c r="J64" s="2"/>
      <c r="K64" s="49" t="str">
        <f t="shared" si="12"/>
        <v/>
      </c>
      <c r="L64" s="91"/>
      <c r="M64" s="138" t="str">
        <f t="shared" si="13"/>
        <v xml:space="preserve"> </v>
      </c>
    </row>
    <row r="65" spans="1:13" x14ac:dyDescent="0.35">
      <c r="B65" s="106"/>
      <c r="C65" s="112"/>
      <c r="D65" s="360"/>
      <c r="E65" s="360"/>
      <c r="F65" s="124" t="s">
        <v>22</v>
      </c>
      <c r="G65" s="6">
        <f>SUM(G59:G64)</f>
        <v>1000</v>
      </c>
      <c r="H65" s="30">
        <f>IFERROR(I65/G65," ")</f>
        <v>1</v>
      </c>
      <c r="I65" s="6">
        <f>SUM(I59:I64)</f>
        <v>1000</v>
      </c>
      <c r="J65" s="6">
        <f>SUM(J59:J64)</f>
        <v>0</v>
      </c>
      <c r="K65" s="55">
        <f>SUM(I65+J65)</f>
        <v>1000</v>
      </c>
      <c r="L65" s="91"/>
      <c r="M65" s="91"/>
    </row>
    <row r="66" spans="1:13" s="81" customFormat="1" ht="21.9" customHeight="1" x14ac:dyDescent="0.35">
      <c r="B66" s="107"/>
      <c r="C66" s="114"/>
      <c r="D66" s="384" t="s">
        <v>41</v>
      </c>
      <c r="E66" s="384"/>
      <c r="F66" s="384"/>
      <c r="G66" s="384"/>
      <c r="H66" s="96"/>
      <c r="I66" s="32">
        <f>SUM(I24+I33+I41+I49+I57+I65)</f>
        <v>67000</v>
      </c>
      <c r="J66" s="33">
        <f>SUM($J$24+$J$33+$J$41+$J$49+$J$57+$J$65)</f>
        <v>120725</v>
      </c>
      <c r="K66" s="54">
        <f>(SUM($K$24+$K$33+$K$41+$K$49+$K$57+$K$65))</f>
        <v>187725</v>
      </c>
      <c r="L66" s="94"/>
    </row>
    <row r="67" spans="1:13" s="81" customFormat="1" ht="11.4" customHeight="1" x14ac:dyDescent="0.35">
      <c r="B67" s="107"/>
      <c r="C67" s="114"/>
      <c r="D67" s="31"/>
      <c r="E67" s="20"/>
      <c r="F67" s="117"/>
      <c r="G67" s="118"/>
      <c r="H67" s="119"/>
      <c r="I67" s="120"/>
      <c r="J67" s="121"/>
      <c r="K67" s="122"/>
      <c r="L67" s="94"/>
    </row>
    <row r="68" spans="1:13" s="81" customFormat="1" ht="27.65" customHeight="1" x14ac:dyDescent="0.35">
      <c r="B68" s="107"/>
      <c r="C68" s="145"/>
      <c r="D68" s="378" t="s">
        <v>66</v>
      </c>
      <c r="E68" s="379"/>
      <c r="F68" s="137" t="s">
        <v>65</v>
      </c>
      <c r="G68" s="60" t="s">
        <v>11</v>
      </c>
      <c r="H68" s="63" t="s">
        <v>25</v>
      </c>
      <c r="I68" s="66" t="s">
        <v>10</v>
      </c>
      <c r="J68" s="129" t="s">
        <v>6</v>
      </c>
      <c r="K68" s="130" t="s">
        <v>45</v>
      </c>
      <c r="L68" s="94"/>
    </row>
    <row r="69" spans="1:13" s="81" customFormat="1" ht="15" customHeight="1" x14ac:dyDescent="0.35">
      <c r="B69" s="107"/>
      <c r="C69" s="123"/>
      <c r="D69" s="378"/>
      <c r="E69" s="379"/>
      <c r="F69" s="1" t="s">
        <v>87</v>
      </c>
      <c r="G69" s="70">
        <v>11400</v>
      </c>
      <c r="H69" s="71"/>
      <c r="I69" s="2">
        <v>8000</v>
      </c>
      <c r="J69" s="2">
        <v>3400</v>
      </c>
      <c r="K69" s="49">
        <f t="shared" ref="K69:K71" si="14">IF(I69+J69=0,"",I69+J69)</f>
        <v>11400</v>
      </c>
      <c r="L69" s="94"/>
      <c r="M69" s="138" t="str">
        <f t="shared" ref="M69:M71" si="15">IF(K69&lt;&gt;G69,"Total Cost does not equal Total Project Budget"," ")</f>
        <v xml:space="preserve"> </v>
      </c>
    </row>
    <row r="70" spans="1:13" s="81" customFormat="1" ht="15" customHeight="1" x14ac:dyDescent="0.35">
      <c r="B70" s="107"/>
      <c r="C70" s="123"/>
      <c r="D70" s="378"/>
      <c r="E70" s="379"/>
      <c r="F70" s="1"/>
      <c r="G70" s="70"/>
      <c r="H70" s="71"/>
      <c r="I70" s="2"/>
      <c r="J70" s="2"/>
      <c r="K70" s="49" t="str">
        <f t="shared" si="14"/>
        <v/>
      </c>
      <c r="L70" s="94"/>
      <c r="M70" s="138" t="str">
        <f t="shared" si="15"/>
        <v xml:space="preserve"> </v>
      </c>
    </row>
    <row r="71" spans="1:13" s="81" customFormat="1" ht="15" customHeight="1" x14ac:dyDescent="0.35">
      <c r="B71" s="107"/>
      <c r="C71" s="123"/>
      <c r="D71" s="378"/>
      <c r="E71" s="379"/>
      <c r="F71" s="1"/>
      <c r="G71" s="70"/>
      <c r="H71" s="71"/>
      <c r="I71" s="2"/>
      <c r="J71" s="2"/>
      <c r="K71" s="49" t="str">
        <f t="shared" si="14"/>
        <v/>
      </c>
      <c r="L71" s="94"/>
      <c r="M71" s="138" t="str">
        <f t="shared" si="15"/>
        <v xml:space="preserve"> </v>
      </c>
    </row>
    <row r="72" spans="1:13" s="81" customFormat="1" ht="15" customHeight="1" x14ac:dyDescent="0.35">
      <c r="B72" s="107"/>
      <c r="C72" s="123"/>
      <c r="D72" s="373"/>
      <c r="E72" s="385"/>
      <c r="F72" s="152" t="s">
        <v>23</v>
      </c>
      <c r="G72" s="6">
        <f>SUM(G69:G71)</f>
        <v>11400</v>
      </c>
      <c r="H72" s="30">
        <f>IFERROR(I72/G72," ")</f>
        <v>0.70175438596491224</v>
      </c>
      <c r="I72" s="8">
        <f>SUM(I69:I71)</f>
        <v>8000</v>
      </c>
      <c r="J72" s="8">
        <f>SUM(J69:J71)</f>
        <v>3400</v>
      </c>
      <c r="K72" s="55">
        <f>SUM(I72+J72)</f>
        <v>11400</v>
      </c>
      <c r="L72" s="94"/>
    </row>
    <row r="73" spans="1:13" s="81" customFormat="1" ht="21" customHeight="1" x14ac:dyDescent="0.35">
      <c r="B73" s="107"/>
      <c r="C73" s="123"/>
      <c r="D73" s="386" t="s">
        <v>58</v>
      </c>
      <c r="E73" s="386"/>
      <c r="F73" s="386"/>
      <c r="G73" s="386"/>
      <c r="H73" s="96"/>
      <c r="I73" s="131">
        <f>SUM(I72)</f>
        <v>8000</v>
      </c>
      <c r="J73" s="131">
        <f>SUM(J72)</f>
        <v>3400</v>
      </c>
      <c r="K73" s="146">
        <f>SUM(K72)</f>
        <v>11400</v>
      </c>
      <c r="L73" s="94"/>
    </row>
    <row r="74" spans="1:13" s="81" customFormat="1" ht="21" customHeight="1" x14ac:dyDescent="0.35">
      <c r="B74" s="107"/>
      <c r="C74" s="123"/>
      <c r="D74" s="386" t="s">
        <v>57</v>
      </c>
      <c r="E74" s="386"/>
      <c r="F74" s="386"/>
      <c r="G74" s="386"/>
      <c r="H74" s="387"/>
      <c r="I74" s="12">
        <f>IFERROR(+I72/I77,0)</f>
        <v>0.10666666666666667</v>
      </c>
      <c r="J74" s="139"/>
      <c r="K74" s="128"/>
      <c r="L74" s="94"/>
      <c r="M74" s="98" t="str">
        <f>IF($I$74&gt;0.3,"IDC is capped at 30% of TOTAL CCF Request"," ")</f>
        <v xml:space="preserve"> </v>
      </c>
    </row>
    <row r="75" spans="1:13" s="82" customFormat="1" ht="10.5" customHeight="1" x14ac:dyDescent="0.35">
      <c r="B75" s="108"/>
      <c r="C75" s="73"/>
      <c r="D75" s="34"/>
      <c r="E75" s="34"/>
      <c r="F75" s="35"/>
      <c r="G75" s="74"/>
      <c r="H75" s="74"/>
      <c r="I75" s="75"/>
      <c r="J75" s="76"/>
      <c r="K75" s="77"/>
      <c r="L75" s="95"/>
      <c r="M75" s="98"/>
    </row>
    <row r="76" spans="1:13" ht="36" customHeight="1" x14ac:dyDescent="0.35">
      <c r="B76" s="109"/>
      <c r="C76" s="388"/>
      <c r="D76" s="388"/>
      <c r="E76" s="388"/>
      <c r="F76" s="388"/>
      <c r="G76" s="388"/>
      <c r="H76" s="140"/>
      <c r="I76" s="66" t="s">
        <v>42</v>
      </c>
      <c r="J76" s="129" t="s">
        <v>43</v>
      </c>
      <c r="K76" s="130" t="s">
        <v>46</v>
      </c>
      <c r="L76" s="91"/>
      <c r="M76" s="153" t="str">
        <f>IF($I$77&gt;75000,"Total CCF Request may not exceed $75,000"," ")</f>
        <v xml:space="preserve"> </v>
      </c>
    </row>
    <row r="77" spans="1:13" s="82" customFormat="1" ht="25.5" customHeight="1" x14ac:dyDescent="0.35">
      <c r="A77" s="83"/>
      <c r="B77" s="108"/>
      <c r="C77" s="383" t="s">
        <v>24</v>
      </c>
      <c r="D77" s="383"/>
      <c r="E77" s="383"/>
      <c r="F77" s="383"/>
      <c r="G77" s="383"/>
      <c r="H77" s="141"/>
      <c r="I77" s="32">
        <f>ROUNDUP(($I$66+$I$73),0)</f>
        <v>75000</v>
      </c>
      <c r="J77" s="32">
        <f>ROUNDUP(($J$66+$J$73),0)</f>
        <v>124125</v>
      </c>
      <c r="K77" s="97">
        <f>SUM(I77:J77)</f>
        <v>199125</v>
      </c>
      <c r="L77" s="95"/>
      <c r="M77" s="153" t="str">
        <f>IF($J$77&lt;$I$77, "Total Matching Funds must equal or exceed"&amp;CHAR(10)&amp;"Total CCF Request"," ")</f>
        <v xml:space="preserve"> </v>
      </c>
    </row>
    <row r="78" spans="1:13" ht="4.75" customHeight="1" thickBot="1" x14ac:dyDescent="0.4">
      <c r="A78" s="83"/>
      <c r="B78" s="147"/>
      <c r="C78" s="148"/>
      <c r="D78" s="148"/>
      <c r="E78" s="148"/>
      <c r="F78" s="149"/>
      <c r="G78" s="150"/>
      <c r="H78" s="150"/>
      <c r="I78" s="150"/>
      <c r="J78" s="150"/>
      <c r="K78" s="151"/>
      <c r="L78" s="91"/>
      <c r="M78" s="91"/>
    </row>
    <row r="79" spans="1:13" x14ac:dyDescent="0.35">
      <c r="C79" s="11"/>
      <c r="D79" s="11"/>
      <c r="E79" s="11"/>
    </row>
    <row r="80" spans="1:13" x14ac:dyDescent="0.35">
      <c r="C80" s="11"/>
      <c r="D80" s="11"/>
      <c r="E80" s="11"/>
    </row>
    <row r="82" spans="9:11" x14ac:dyDescent="0.35">
      <c r="I82" s="85"/>
      <c r="J82" s="85"/>
      <c r="K82" s="85"/>
    </row>
    <row r="83" spans="9:11" x14ac:dyDescent="0.35">
      <c r="I83" s="85"/>
      <c r="J83" s="85"/>
      <c r="K83" s="85"/>
    </row>
    <row r="97" spans="9:11" x14ac:dyDescent="0.35">
      <c r="I97" s="86"/>
      <c r="J97" s="86"/>
      <c r="K97" s="87"/>
    </row>
    <row r="98" spans="9:11" x14ac:dyDescent="0.35">
      <c r="I98" s="88"/>
      <c r="J98" s="88"/>
      <c r="K98" s="89"/>
    </row>
    <row r="99" spans="9:11" x14ac:dyDescent="0.35">
      <c r="I99" s="88"/>
      <c r="J99" s="88"/>
      <c r="K99" s="89"/>
    </row>
  </sheetData>
  <sheetProtection selectLockedCells="1" selectUnlockedCells="1"/>
  <mergeCells count="22">
    <mergeCell ref="C77:G77"/>
    <mergeCell ref="D66:G66"/>
    <mergeCell ref="D68:E72"/>
    <mergeCell ref="D73:G73"/>
    <mergeCell ref="D74:H74"/>
    <mergeCell ref="C76:G76"/>
    <mergeCell ref="B1:K1"/>
    <mergeCell ref="B2:K2"/>
    <mergeCell ref="B4:E4"/>
    <mergeCell ref="F4:K4"/>
    <mergeCell ref="D58:E65"/>
    <mergeCell ref="B5:E5"/>
    <mergeCell ref="F5:K5"/>
    <mergeCell ref="B7:G7"/>
    <mergeCell ref="H7:I7"/>
    <mergeCell ref="E8:E15"/>
    <mergeCell ref="E16:E23"/>
    <mergeCell ref="E24:G24"/>
    <mergeCell ref="D26:E33"/>
    <mergeCell ref="D34:E41"/>
    <mergeCell ref="D42:E49"/>
    <mergeCell ref="D50:E57"/>
  </mergeCells>
  <conditionalFormatting sqref="M9:M14">
    <cfRule type="notContainsBlanks" dxfId="23" priority="4">
      <formula>LEN(TRIM(M9))&gt;0</formula>
    </cfRule>
  </conditionalFormatting>
  <conditionalFormatting sqref="M17:M22">
    <cfRule type="notContainsBlanks" dxfId="22" priority="5">
      <formula>LEN(TRIM(M17))&gt;0</formula>
    </cfRule>
  </conditionalFormatting>
  <conditionalFormatting sqref="M27:M32">
    <cfRule type="notContainsBlanks" dxfId="21" priority="6">
      <formula>LEN(TRIM(M27))&gt;0</formula>
    </cfRule>
  </conditionalFormatting>
  <conditionalFormatting sqref="M35:M40">
    <cfRule type="notContainsBlanks" dxfId="20" priority="7">
      <formula>LEN(TRIM(M35))&gt;0</formula>
    </cfRule>
  </conditionalFormatting>
  <conditionalFormatting sqref="M43:M48">
    <cfRule type="notContainsBlanks" dxfId="19" priority="8">
      <formula>LEN(TRIM(M43))&gt;0</formula>
    </cfRule>
  </conditionalFormatting>
  <conditionalFormatting sqref="M51:M56">
    <cfRule type="notContainsBlanks" dxfId="18" priority="9">
      <formula>LEN(TRIM(M51))&gt;0</formula>
    </cfRule>
  </conditionalFormatting>
  <conditionalFormatting sqref="M59:M64">
    <cfRule type="notContainsBlanks" dxfId="17" priority="10">
      <formula>LEN(TRIM(M59))&gt;0</formula>
    </cfRule>
  </conditionalFormatting>
  <conditionalFormatting sqref="M69:M71">
    <cfRule type="notContainsBlanks" dxfId="16" priority="11">
      <formula>LEN(TRIM(M69))&gt;0</formula>
    </cfRule>
  </conditionalFormatting>
  <conditionalFormatting sqref="M74">
    <cfRule type="notContainsBlanks" dxfId="15" priority="12">
      <formula>LEN(TRIM(M74))&gt;0</formula>
    </cfRule>
  </conditionalFormatting>
  <conditionalFormatting sqref="M76:M77">
    <cfRule type="notContainsBlanks" dxfId="14" priority="1">
      <formula>LEN(TRIM(M76))&gt;0</formula>
    </cfRule>
  </conditionalFormatting>
  <dataValidations count="1">
    <dataValidation type="decimal" operator="greaterThanOrEqual" allowBlank="1" showInputMessage="1" showErrorMessage="1" errorTitle="Numeric Value Only" error="Please enter a numeric value only" sqref="I59:J64 I35:J40 I9:J14 I27:J32 I69:J71 I51:J56 I43:J48 I17:I22 J19:J22" xr:uid="{00000000-0002-0000-0100-000000000000}">
      <formula1>0</formula1>
    </dataValidation>
  </dataValidations>
  <printOptions horizontalCentered="1"/>
  <pageMargins left="0.25" right="0.75" top="0.25" bottom="0.25" header="0.3" footer="0.3"/>
  <pageSetup scale="76"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31F20"/>
    <pageSetUpPr fitToPage="1"/>
  </sheetPr>
  <dimension ref="B1:R32"/>
  <sheetViews>
    <sheetView zoomScale="90" zoomScaleNormal="90" workbookViewId="0">
      <selection activeCell="R2" sqref="R2"/>
    </sheetView>
  </sheetViews>
  <sheetFormatPr defaultColWidth="9.08984375" defaultRowHeight="14.5" x14ac:dyDescent="0.35"/>
  <cols>
    <col min="1" max="1" width="5" style="79" customWidth="1"/>
    <col min="2" max="2" width="16.54296875" style="79" customWidth="1"/>
    <col min="3" max="4" width="10.6328125" style="79" customWidth="1"/>
    <col min="5" max="6" width="10.6328125" style="78" customWidth="1"/>
    <col min="7" max="8" width="10.6328125" style="84" hidden="1" customWidth="1"/>
    <col min="9" max="10" width="10.6328125" style="84" customWidth="1"/>
    <col min="11" max="16" width="10.6328125" style="79" customWidth="1"/>
    <col min="17" max="17" width="3.54296875" style="79" customWidth="1"/>
    <col min="18" max="18" width="45" style="79" customWidth="1"/>
    <col min="19" max="16384" width="9.08984375" style="79"/>
  </cols>
  <sheetData>
    <row r="1" spans="2:18" ht="72.650000000000006" customHeight="1" thickBot="1" x14ac:dyDescent="0.4">
      <c r="B1" s="302" t="s">
        <v>117</v>
      </c>
      <c r="C1" s="302"/>
      <c r="D1" s="302"/>
      <c r="E1" s="302"/>
      <c r="F1" s="302"/>
      <c r="G1" s="302"/>
      <c r="H1" s="302"/>
      <c r="I1" s="302"/>
      <c r="J1" s="302"/>
      <c r="K1" s="302"/>
      <c r="L1" s="302"/>
      <c r="M1" s="302"/>
      <c r="N1" s="302"/>
      <c r="O1" s="302"/>
      <c r="P1" s="302"/>
      <c r="Q1" s="155"/>
      <c r="R1" s="155"/>
    </row>
    <row r="2" spans="2:18" s="78" customFormat="1" ht="220.25" customHeight="1" thickTop="1" thickBot="1" x14ac:dyDescent="0.4">
      <c r="B2" s="389" t="s">
        <v>121</v>
      </c>
      <c r="C2" s="390"/>
      <c r="D2" s="390"/>
      <c r="E2" s="390"/>
      <c r="F2" s="390"/>
      <c r="G2" s="390"/>
      <c r="H2" s="390"/>
      <c r="I2" s="390"/>
      <c r="J2" s="390"/>
      <c r="K2" s="390"/>
      <c r="L2" s="390"/>
      <c r="M2" s="390"/>
      <c r="N2" s="390"/>
      <c r="O2" s="390"/>
      <c r="P2" s="391"/>
      <c r="Q2" s="155"/>
      <c r="R2" s="155"/>
    </row>
    <row r="3" spans="2:18" s="90" customFormat="1" ht="8.4" customHeight="1" thickTop="1" thickBot="1" x14ac:dyDescent="0.4">
      <c r="B3" s="156"/>
      <c r="C3" s="101"/>
      <c r="D3" s="101"/>
      <c r="E3" s="101"/>
      <c r="F3" s="101"/>
      <c r="G3" s="101"/>
      <c r="H3" s="101"/>
      <c r="I3" s="101"/>
      <c r="J3" s="101"/>
      <c r="K3" s="101"/>
    </row>
    <row r="4" spans="2:18" s="78" customFormat="1" ht="18" customHeight="1" x14ac:dyDescent="0.35">
      <c r="B4" s="355" t="s">
        <v>8</v>
      </c>
      <c r="C4" s="356"/>
      <c r="D4" s="356"/>
      <c r="E4" s="357"/>
      <c r="F4" s="397" t="e">
        <f>IF(#REF!="","",#REF!)</f>
        <v>#REF!</v>
      </c>
      <c r="G4" s="397"/>
      <c r="H4" s="397"/>
      <c r="I4" s="397"/>
      <c r="J4" s="397"/>
      <c r="K4" s="397"/>
      <c r="L4" s="397"/>
      <c r="M4" s="397"/>
      <c r="N4" s="397"/>
      <c r="O4" s="397"/>
      <c r="P4" s="398"/>
    </row>
    <row r="5" spans="2:18" s="78" customFormat="1" ht="18" customHeight="1" thickBot="1" x14ac:dyDescent="0.4">
      <c r="B5" s="361" t="s">
        <v>9</v>
      </c>
      <c r="C5" s="362"/>
      <c r="D5" s="362"/>
      <c r="E5" s="363"/>
      <c r="F5" s="399" t="e">
        <f>IF(#REF!="","",#REF!)</f>
        <v>#REF!</v>
      </c>
      <c r="G5" s="399"/>
      <c r="H5" s="399"/>
      <c r="I5" s="399"/>
      <c r="J5" s="399"/>
      <c r="K5" s="399"/>
      <c r="L5" s="399"/>
      <c r="M5" s="399"/>
      <c r="N5" s="399"/>
      <c r="O5" s="399"/>
      <c r="P5" s="400"/>
    </row>
    <row r="6" spans="2:18" s="78" customFormat="1" ht="8.4" customHeight="1" thickBot="1" x14ac:dyDescent="0.4">
      <c r="B6" s="102"/>
      <c r="C6" s="102"/>
      <c r="D6" s="102"/>
      <c r="E6" s="102"/>
      <c r="F6" s="103"/>
      <c r="G6" s="103"/>
      <c r="H6" s="103"/>
      <c r="I6" s="103"/>
      <c r="J6" s="103"/>
      <c r="K6" s="103"/>
      <c r="L6" s="90"/>
      <c r="M6" s="90"/>
    </row>
    <row r="7" spans="2:18" ht="24.65" customHeight="1" thickBot="1" x14ac:dyDescent="0.4">
      <c r="B7" s="402" t="s">
        <v>0</v>
      </c>
      <c r="C7" s="405" t="s">
        <v>38</v>
      </c>
      <c r="D7" s="406"/>
      <c r="E7" s="407" t="s">
        <v>39</v>
      </c>
      <c r="F7" s="408"/>
      <c r="G7" s="408"/>
      <c r="H7" s="408"/>
      <c r="I7" s="408"/>
      <c r="J7" s="408"/>
      <c r="K7" s="408"/>
      <c r="L7" s="408"/>
      <c r="M7" s="408"/>
      <c r="N7" s="408"/>
      <c r="O7" s="408"/>
      <c r="P7" s="409"/>
      <c r="Q7"/>
      <c r="R7"/>
    </row>
    <row r="8" spans="2:18" ht="34.25" customHeight="1" thickTop="1" thickBot="1" x14ac:dyDescent="0.4">
      <c r="B8" s="403"/>
      <c r="C8" s="410" t="s">
        <v>27</v>
      </c>
      <c r="D8" s="411"/>
      <c r="E8" s="412" t="s">
        <v>35</v>
      </c>
      <c r="F8" s="413"/>
      <c r="G8" s="414" t="s">
        <v>74</v>
      </c>
      <c r="H8" s="415"/>
      <c r="I8" s="412" t="s">
        <v>28</v>
      </c>
      <c r="J8" s="416"/>
      <c r="K8" s="394" t="s">
        <v>29</v>
      </c>
      <c r="L8" s="395"/>
      <c r="M8" s="392" t="s">
        <v>30</v>
      </c>
      <c r="N8" s="393"/>
      <c r="O8" s="394" t="s">
        <v>31</v>
      </c>
      <c r="P8" s="395"/>
      <c r="Q8"/>
      <c r="R8" s="396" t="e">
        <f>IF($I$21&gt;0,IF($K$21&gt;$C$21,"Cumulative CCF Expenses may not exceed amount awarded. Expenses beyond the award total may be shifted and reflected as additional match",IF($K$21&lt;$C$21,"UNEXPENDED FUNDS MUST BE RETURNED TO VIPC"&amp;CHAR(10)&amp;"Subject to confirmation"&amp;CHAR(10)&amp;"Please do not provide funds until instructed by VIPC"," ")),IF($K$21&lt;(0.5*$C$21),"If less than 50% of the CRCF award has been expended, please contact CCFAwards@virginiaipc.org to discuss a revised Progress Report Due Date"," "))</f>
        <v>#REF!</v>
      </c>
    </row>
    <row r="9" spans="2:18" ht="26.5" thickTop="1" x14ac:dyDescent="0.35">
      <c r="B9" s="404"/>
      <c r="C9" s="28" t="s">
        <v>115</v>
      </c>
      <c r="D9" s="29" t="s">
        <v>7</v>
      </c>
      <c r="E9" s="158" t="s">
        <v>116</v>
      </c>
      <c r="F9" s="159" t="s">
        <v>32</v>
      </c>
      <c r="G9" s="159" t="s">
        <v>36</v>
      </c>
      <c r="H9" s="159" t="s">
        <v>32</v>
      </c>
      <c r="I9" s="158" t="s">
        <v>116</v>
      </c>
      <c r="J9" s="160" t="s">
        <v>32</v>
      </c>
      <c r="K9" s="158" t="s">
        <v>116</v>
      </c>
      <c r="L9" s="159" t="s">
        <v>32</v>
      </c>
      <c r="M9" s="161" t="s">
        <v>115</v>
      </c>
      <c r="N9" s="162" t="s">
        <v>7</v>
      </c>
      <c r="O9" s="158" t="s">
        <v>115</v>
      </c>
      <c r="P9" s="159" t="s">
        <v>7</v>
      </c>
      <c r="Q9"/>
      <c r="R9" s="396"/>
    </row>
    <row r="10" spans="2:18" x14ac:dyDescent="0.35">
      <c r="B10" s="25" t="s">
        <v>1</v>
      </c>
      <c r="C10" s="36" t="e">
        <f>#REF!</f>
        <v>#REF!</v>
      </c>
      <c r="D10" s="38" t="e">
        <f>#REF!</f>
        <v>#REF!</v>
      </c>
      <c r="E10" s="39"/>
      <c r="F10" s="39"/>
      <c r="G10" s="41"/>
      <c r="H10" s="40"/>
      <c r="I10" s="39"/>
      <c r="J10" s="39"/>
      <c r="K10" s="15">
        <f>+E10+G10+I10</f>
        <v>0</v>
      </c>
      <c r="L10" s="16">
        <f>+F10+H10+J10</f>
        <v>0</v>
      </c>
      <c r="M10" s="45" t="e">
        <f t="shared" ref="M10:N12" si="0">(C10-K10)</f>
        <v>#REF!</v>
      </c>
      <c r="N10" s="46" t="e">
        <f t="shared" si="0"/>
        <v>#REF!</v>
      </c>
      <c r="O10" s="17">
        <f>ABS(IFERROR((K10-C10)/C10,))</f>
        <v>0</v>
      </c>
      <c r="P10" s="18">
        <f t="shared" ref="O10:P18" si="1">ABS(IFERROR((L10-D10)/D10,))</f>
        <v>0</v>
      </c>
      <c r="Q10"/>
      <c r="R10" s="396"/>
    </row>
    <row r="11" spans="2:18" x14ac:dyDescent="0.35">
      <c r="B11" s="26" t="s">
        <v>33</v>
      </c>
      <c r="C11" s="36" t="e">
        <f>#REF!</f>
        <v>#REF!</v>
      </c>
      <c r="D11" s="38" t="e">
        <f>#REF!</f>
        <v>#REF!</v>
      </c>
      <c r="E11" s="39"/>
      <c r="F11" s="39"/>
      <c r="G11" s="41"/>
      <c r="H11" s="40"/>
      <c r="I11" s="39"/>
      <c r="J11" s="39"/>
      <c r="K11" s="15">
        <f>+E11+G11+I11</f>
        <v>0</v>
      </c>
      <c r="L11" s="16">
        <f>+F11+H11+J11</f>
        <v>0</v>
      </c>
      <c r="M11" s="45" t="e">
        <f t="shared" si="0"/>
        <v>#REF!</v>
      </c>
      <c r="N11" s="46" t="e">
        <f t="shared" si="0"/>
        <v>#REF!</v>
      </c>
      <c r="O11" s="17">
        <f t="shared" si="1"/>
        <v>0</v>
      </c>
      <c r="P11" s="18">
        <f t="shared" si="1"/>
        <v>0</v>
      </c>
      <c r="Q11"/>
      <c r="R11" s="165" t="e">
        <f>IF($I$21&gt;0,IF($K$21&gt;$C$21,$K$21-$C21,IF($K$21&lt;$C$21,$C$21-$K$21," ")),IF($K$21&lt;(0.25*$C$21)," ",IF($K$21&lt;(0.4*$C$21),"MM/YY"," ")))</f>
        <v>#REF!</v>
      </c>
    </row>
    <row r="12" spans="2:18" x14ac:dyDescent="0.35">
      <c r="B12" s="99" t="s">
        <v>37</v>
      </c>
      <c r="C12" s="24" t="e">
        <f>SUM(C10:C11)</f>
        <v>#REF!</v>
      </c>
      <c r="D12" s="24" t="e">
        <f>SUM(D10:D11)</f>
        <v>#REF!</v>
      </c>
      <c r="E12" s="24">
        <f t="shared" ref="E12:J12" si="2">SUM(E10:E11)</f>
        <v>0</v>
      </c>
      <c r="F12" s="13">
        <f t="shared" si="2"/>
        <v>0</v>
      </c>
      <c r="G12" s="23">
        <f t="shared" si="2"/>
        <v>0</v>
      </c>
      <c r="H12" s="14">
        <f t="shared" si="2"/>
        <v>0</v>
      </c>
      <c r="I12" s="14">
        <f t="shared" si="2"/>
        <v>0</v>
      </c>
      <c r="J12" s="27">
        <f t="shared" si="2"/>
        <v>0</v>
      </c>
      <c r="K12" s="14">
        <f>SUM(K10:K11)</f>
        <v>0</v>
      </c>
      <c r="L12" s="27">
        <f>SUM(L10:L11)</f>
        <v>0</v>
      </c>
      <c r="M12" s="166" t="e">
        <f t="shared" si="0"/>
        <v>#REF!</v>
      </c>
      <c r="N12" s="167" t="e">
        <f t="shared" si="0"/>
        <v>#REF!</v>
      </c>
      <c r="O12" s="168">
        <f t="shared" si="1"/>
        <v>0</v>
      </c>
      <c r="P12" s="169">
        <f t="shared" si="1"/>
        <v>0</v>
      </c>
      <c r="Q12"/>
      <c r="R12" s="165"/>
    </row>
    <row r="13" spans="2:18" x14ac:dyDescent="0.35">
      <c r="B13" s="26" t="s">
        <v>4</v>
      </c>
      <c r="C13" s="36" t="e">
        <f>#REF!</f>
        <v>#REF!</v>
      </c>
      <c r="D13" s="38" t="e">
        <f>#REF!</f>
        <v>#REF!</v>
      </c>
      <c r="E13" s="39"/>
      <c r="F13" s="39"/>
      <c r="G13" s="41"/>
      <c r="H13" s="40"/>
      <c r="I13" s="39"/>
      <c r="J13" s="39"/>
      <c r="K13" s="15">
        <f t="shared" ref="K13:L17" si="3">+E13+G13+I13</f>
        <v>0</v>
      </c>
      <c r="L13" s="16">
        <f t="shared" si="3"/>
        <v>0</v>
      </c>
      <c r="M13" s="45" t="e">
        <f t="shared" ref="M13:N20" si="4">(C13-K13)</f>
        <v>#REF!</v>
      </c>
      <c r="N13" s="46" t="e">
        <f t="shared" si="4"/>
        <v>#REF!</v>
      </c>
      <c r="O13" s="17">
        <f t="shared" si="1"/>
        <v>0</v>
      </c>
      <c r="P13" s="18">
        <f t="shared" si="1"/>
        <v>0</v>
      </c>
      <c r="Q13"/>
      <c r="R13" s="165"/>
    </row>
    <row r="14" spans="2:18" ht="26" x14ac:dyDescent="0.35">
      <c r="B14" s="26" t="s">
        <v>34</v>
      </c>
      <c r="C14" s="36" t="e">
        <f>#REF!</f>
        <v>#REF!</v>
      </c>
      <c r="D14" s="38" t="e">
        <f>#REF!</f>
        <v>#REF!</v>
      </c>
      <c r="E14" s="39"/>
      <c r="F14" s="39"/>
      <c r="G14" s="41"/>
      <c r="H14" s="40"/>
      <c r="I14" s="39"/>
      <c r="J14" s="39"/>
      <c r="K14" s="15">
        <f t="shared" si="3"/>
        <v>0</v>
      </c>
      <c r="L14" s="16">
        <f t="shared" si="3"/>
        <v>0</v>
      </c>
      <c r="M14" s="45" t="e">
        <f t="shared" si="4"/>
        <v>#REF!</v>
      </c>
      <c r="N14" s="46" t="e">
        <f t="shared" si="4"/>
        <v>#REF!</v>
      </c>
      <c r="O14" s="17">
        <f t="shared" si="1"/>
        <v>0</v>
      </c>
      <c r="P14" s="18">
        <f t="shared" si="1"/>
        <v>0</v>
      </c>
      <c r="Q14"/>
      <c r="R14" s="165" t="str">
        <f>IF($I$21&gt;0,IF($K$21&gt;$L$21,"Match Expenses must equal or exceed CCF Expenses. Please consider shifting expenses to meet this criteria"," ")," ")</f>
        <v xml:space="preserve"> </v>
      </c>
    </row>
    <row r="15" spans="2:18" ht="26" x14ac:dyDescent="0.35">
      <c r="B15" s="26" t="s">
        <v>2</v>
      </c>
      <c r="C15" s="36" t="e">
        <f>#REF!</f>
        <v>#REF!</v>
      </c>
      <c r="D15" s="38" t="e">
        <f>#REF!</f>
        <v>#REF!</v>
      </c>
      <c r="E15" s="39"/>
      <c r="F15" s="39"/>
      <c r="G15" s="41"/>
      <c r="H15" s="40"/>
      <c r="I15" s="39"/>
      <c r="J15" s="39"/>
      <c r="K15" s="15">
        <f t="shared" si="3"/>
        <v>0</v>
      </c>
      <c r="L15" s="16">
        <f t="shared" si="3"/>
        <v>0</v>
      </c>
      <c r="M15" s="45" t="e">
        <f t="shared" si="4"/>
        <v>#REF!</v>
      </c>
      <c r="N15" s="46" t="e">
        <f t="shared" si="4"/>
        <v>#REF!</v>
      </c>
      <c r="O15" s="17">
        <f t="shared" si="1"/>
        <v>0</v>
      </c>
      <c r="P15" s="18">
        <f t="shared" si="1"/>
        <v>0</v>
      </c>
      <c r="Q15"/>
      <c r="R15"/>
    </row>
    <row r="16" spans="2:18" x14ac:dyDescent="0.35">
      <c r="B16" s="26" t="s">
        <v>3</v>
      </c>
      <c r="C16" s="36" t="e">
        <f>#REF!</f>
        <v>#REF!</v>
      </c>
      <c r="D16" s="38" t="e">
        <f>#REF!</f>
        <v>#REF!</v>
      </c>
      <c r="E16" s="39"/>
      <c r="F16" s="39"/>
      <c r="G16" s="41"/>
      <c r="H16" s="40"/>
      <c r="I16" s="39"/>
      <c r="J16" s="39"/>
      <c r="K16" s="15">
        <f t="shared" si="3"/>
        <v>0</v>
      </c>
      <c r="L16" s="16">
        <f t="shared" si="3"/>
        <v>0</v>
      </c>
      <c r="M16" s="45" t="e">
        <f t="shared" si="4"/>
        <v>#REF!</v>
      </c>
      <c r="N16" s="46" t="e">
        <f t="shared" si="4"/>
        <v>#REF!</v>
      </c>
      <c r="O16" s="17">
        <f t="shared" si="1"/>
        <v>0</v>
      </c>
      <c r="P16" s="18">
        <f t="shared" si="1"/>
        <v>0</v>
      </c>
      <c r="Q16"/>
      <c r="R16" s="401" t="e">
        <f>IF(AND($I$21&gt;0,((OR(AND(ABS($O$10)&gt;=0.2,ABS($M$10)&gt;2000),AND(ABS($O$11)&gt;=0.2,ABS($M$11)&gt;2000)&gt;=0.2,AND(ABS($O$13)&gt;=0.2,ABS($M$13)&gt;2000),AND(ABS($O$14)&gt;=0.2,ABS($M$14)&gt;2000),AND(ABS($O$15)&gt;=0.2,ABS($M$15)&gt;2000),AND(ABS($O$16)&gt;=0.2,ABS($M$16)&gt;2000),AND(ABS($O$17)&gt;=0.2,ABS($M$17)&gt;2000),AND(ABS($O$19)&gt;=0.2,ABS($M$19)&gt;2000))))),"Please detail budget deviations in the report narrative"," ")</f>
        <v>#REF!</v>
      </c>
    </row>
    <row r="17" spans="2:18" x14ac:dyDescent="0.35">
      <c r="B17" s="26" t="s">
        <v>5</v>
      </c>
      <c r="C17" s="36" t="e">
        <f>#REF!</f>
        <v>#REF!</v>
      </c>
      <c r="D17" s="38" t="e">
        <f>#REF!</f>
        <v>#REF!</v>
      </c>
      <c r="E17" s="39"/>
      <c r="F17" s="39"/>
      <c r="G17" s="41"/>
      <c r="H17" s="40"/>
      <c r="I17" s="39"/>
      <c r="J17" s="39"/>
      <c r="K17" s="15">
        <f t="shared" si="3"/>
        <v>0</v>
      </c>
      <c r="L17" s="16">
        <f t="shared" si="3"/>
        <v>0</v>
      </c>
      <c r="M17" s="45" t="e">
        <f t="shared" si="4"/>
        <v>#REF!</v>
      </c>
      <c r="N17" s="46" t="e">
        <f t="shared" si="4"/>
        <v>#REF!</v>
      </c>
      <c r="O17" s="17">
        <f t="shared" si="1"/>
        <v>0</v>
      </c>
      <c r="P17" s="18">
        <f t="shared" si="1"/>
        <v>0</v>
      </c>
      <c r="Q17"/>
      <c r="R17" s="396"/>
    </row>
    <row r="18" spans="2:18" x14ac:dyDescent="0.35">
      <c r="B18" s="157" t="s">
        <v>47</v>
      </c>
      <c r="C18" s="24" t="e">
        <f>SUM(C12:C17)</f>
        <v>#REF!</v>
      </c>
      <c r="D18" s="24" t="e">
        <f t="shared" ref="D18:L18" si="5">SUM(D12:D17)</f>
        <v>#REF!</v>
      </c>
      <c r="E18" s="24">
        <f t="shared" si="5"/>
        <v>0</v>
      </c>
      <c r="F18" s="13">
        <f t="shared" si="5"/>
        <v>0</v>
      </c>
      <c r="G18" s="23">
        <f t="shared" si="5"/>
        <v>0</v>
      </c>
      <c r="H18" s="14">
        <f t="shared" si="5"/>
        <v>0</v>
      </c>
      <c r="I18" s="14">
        <f t="shared" si="5"/>
        <v>0</v>
      </c>
      <c r="J18" s="27">
        <f t="shared" si="5"/>
        <v>0</v>
      </c>
      <c r="K18" s="14">
        <f t="shared" si="5"/>
        <v>0</v>
      </c>
      <c r="L18" s="27">
        <f t="shared" si="5"/>
        <v>0</v>
      </c>
      <c r="M18" s="43" t="e">
        <f t="shared" si="4"/>
        <v>#REF!</v>
      </c>
      <c r="N18" s="154" t="e">
        <f t="shared" si="4"/>
        <v>#REF!</v>
      </c>
      <c r="O18" s="168">
        <f t="shared" si="1"/>
        <v>0</v>
      </c>
      <c r="P18" s="169">
        <f t="shared" si="1"/>
        <v>0</v>
      </c>
      <c r="Q18"/>
      <c r="R18" s="396"/>
    </row>
    <row r="19" spans="2:18" ht="14.4" customHeight="1" x14ac:dyDescent="0.35">
      <c r="B19" s="26" t="s">
        <v>26</v>
      </c>
      <c r="C19" s="37" t="e">
        <f>#REF!</f>
        <v>#REF!</v>
      </c>
      <c r="D19" s="38" t="e">
        <f>#REF!</f>
        <v>#REF!</v>
      </c>
      <c r="E19" s="39"/>
      <c r="F19" s="39"/>
      <c r="G19" s="39"/>
      <c r="H19" s="39"/>
      <c r="I19" s="39"/>
      <c r="J19" s="39"/>
      <c r="K19" s="42">
        <f>+E19+G19+I19</f>
        <v>0</v>
      </c>
      <c r="L19" s="42">
        <f>+F19+H19+J19</f>
        <v>0</v>
      </c>
      <c r="M19" s="172" t="e">
        <f t="shared" si="4"/>
        <v>#REF!</v>
      </c>
      <c r="N19" s="173" t="e">
        <f t="shared" si="4"/>
        <v>#REF!</v>
      </c>
      <c r="O19" s="17">
        <f t="shared" ref="O19:O20" si="6">ABS(IFERROR((K19-C19)/C19,))</f>
        <v>0</v>
      </c>
      <c r="P19" s="18">
        <f t="shared" ref="P19:P20" si="7">ABS(IFERROR((L19-D19)/D19,))</f>
        <v>0</v>
      </c>
      <c r="Q19"/>
    </row>
    <row r="20" spans="2:18" x14ac:dyDescent="0.35">
      <c r="B20" s="157" t="s">
        <v>75</v>
      </c>
      <c r="C20" s="24" t="e">
        <f>SUM(C19)</f>
        <v>#REF!</v>
      </c>
      <c r="D20" s="24" t="e">
        <f>SUM(D19)</f>
        <v>#REF!</v>
      </c>
      <c r="E20" s="24">
        <f t="shared" ref="E20:G20" si="8">SUM(E19)</f>
        <v>0</v>
      </c>
      <c r="F20" s="24">
        <f t="shared" si="8"/>
        <v>0</v>
      </c>
      <c r="G20" s="24">
        <f t="shared" si="8"/>
        <v>0</v>
      </c>
      <c r="H20" s="24">
        <f t="shared" ref="H20" si="9">SUM(H19)</f>
        <v>0</v>
      </c>
      <c r="I20" s="24">
        <f t="shared" ref="I20:J20" si="10">SUM(I19)</f>
        <v>0</v>
      </c>
      <c r="J20" s="24">
        <f t="shared" si="10"/>
        <v>0</v>
      </c>
      <c r="K20" s="24">
        <f t="shared" ref="K20" si="11">SUM(K19)</f>
        <v>0</v>
      </c>
      <c r="L20" s="24">
        <f t="shared" ref="L20" si="12">SUM(L19)</f>
        <v>0</v>
      </c>
      <c r="M20" s="166" t="e">
        <f>(C20-K20)</f>
        <v>#REF!</v>
      </c>
      <c r="N20" s="154" t="e">
        <f t="shared" si="4"/>
        <v>#REF!</v>
      </c>
      <c r="O20" s="17">
        <f t="shared" si="6"/>
        <v>0</v>
      </c>
      <c r="P20" s="18">
        <f t="shared" si="7"/>
        <v>0</v>
      </c>
      <c r="Q20"/>
    </row>
    <row r="21" spans="2:18" ht="24.65" customHeight="1" thickBot="1" x14ac:dyDescent="0.4">
      <c r="B21" s="272" t="s">
        <v>76</v>
      </c>
      <c r="C21" s="44" t="e">
        <f>ROUNDUP(($C$18+$C$20),0)</f>
        <v>#REF!</v>
      </c>
      <c r="D21" s="44" t="e">
        <f>ROUNDUP(($D$18+$D$20),0)</f>
        <v>#REF!</v>
      </c>
      <c r="E21" s="19">
        <f>E18+E20</f>
        <v>0</v>
      </c>
      <c r="F21" s="19">
        <f t="shared" ref="F21:J21" si="13">F18+F20</f>
        <v>0</v>
      </c>
      <c r="G21" s="19">
        <f t="shared" si="13"/>
        <v>0</v>
      </c>
      <c r="H21" s="19">
        <f t="shared" si="13"/>
        <v>0</v>
      </c>
      <c r="I21" s="19">
        <f t="shared" si="13"/>
        <v>0</v>
      </c>
      <c r="J21" s="19">
        <f t="shared" si="13"/>
        <v>0</v>
      </c>
      <c r="K21" s="19">
        <f>K18+K20</f>
        <v>0</v>
      </c>
      <c r="L21" s="19">
        <f t="shared" ref="L21" si="14">L18+L20</f>
        <v>0</v>
      </c>
      <c r="M21" s="47" t="e">
        <f>(C21-K21)</f>
        <v>#REF!</v>
      </c>
      <c r="N21" s="48" t="e">
        <f>(D21-L21)</f>
        <v>#REF!</v>
      </c>
      <c r="O21" s="170">
        <f t="shared" ref="O21:P21" si="15">ABS(IFERROR((K21-C21)/C21,))</f>
        <v>0</v>
      </c>
      <c r="P21" s="171">
        <f t="shared" si="15"/>
        <v>0</v>
      </c>
      <c r="Q21"/>
    </row>
    <row r="22" spans="2:18" ht="15" thickBot="1" x14ac:dyDescent="0.4">
      <c r="I22" s="88"/>
      <c r="J22" s="88"/>
      <c r="K22" s="89"/>
    </row>
    <row r="23" spans="2:18" ht="15" thickBot="1" x14ac:dyDescent="0.4">
      <c r="I23" s="88"/>
      <c r="J23" s="88"/>
      <c r="K23" s="174" t="e">
        <f>K21/C21</f>
        <v>#REF!</v>
      </c>
      <c r="L23" s="175" t="e">
        <f>L21/D21</f>
        <v>#REF!</v>
      </c>
    </row>
    <row r="32" spans="2:18" ht="14.4" customHeight="1" x14ac:dyDescent="0.35"/>
  </sheetData>
  <sheetProtection selectLockedCells="1"/>
  <mergeCells count="18">
    <mergeCell ref="R16:R18"/>
    <mergeCell ref="B7:B9"/>
    <mergeCell ref="C7:D7"/>
    <mergeCell ref="E7:P7"/>
    <mergeCell ref="C8:D8"/>
    <mergeCell ref="E8:F8"/>
    <mergeCell ref="G8:H8"/>
    <mergeCell ref="I8:J8"/>
    <mergeCell ref="K8:L8"/>
    <mergeCell ref="B1:P1"/>
    <mergeCell ref="B2:P2"/>
    <mergeCell ref="M8:N8"/>
    <mergeCell ref="O8:P8"/>
    <mergeCell ref="R8:R10"/>
    <mergeCell ref="B5:E5"/>
    <mergeCell ref="B4:E4"/>
    <mergeCell ref="F4:P4"/>
    <mergeCell ref="F5:P5"/>
  </mergeCells>
  <conditionalFormatting sqref="C21">
    <cfRule type="expression" dxfId="13" priority="22">
      <formula>AND($I$21&gt;0,$K$21&gt;$C$21)</formula>
    </cfRule>
  </conditionalFormatting>
  <conditionalFormatting sqref="K21">
    <cfRule type="expression" dxfId="12" priority="23">
      <formula>AND($I$21&gt;0,$K$21&gt;$C$21)</formula>
    </cfRule>
    <cfRule type="expression" dxfId="11" priority="24">
      <formula>AND($I$21&gt;0,$K$21&gt;$L$21)</formula>
    </cfRule>
  </conditionalFormatting>
  <conditionalFormatting sqref="M10:M11">
    <cfRule type="expression" dxfId="10" priority="19">
      <formula>AND($I$21&gt;0,ABS(M10)&gt;2000,(OR(ABS(O10)&gt;0.2,ABS(O10)=0)))</formula>
    </cfRule>
  </conditionalFormatting>
  <conditionalFormatting sqref="M13">
    <cfRule type="expression" dxfId="9" priority="18">
      <formula>AND($I$21&gt;0,ABS(M16)&gt;2000,(OR(ABS(O16)&gt;0.2,ABS(O16)=0)))</formula>
    </cfRule>
  </conditionalFormatting>
  <conditionalFormatting sqref="M14">
    <cfRule type="expression" dxfId="8" priority="47">
      <formula>AND($I$21&gt;0,ABS(M14)&gt;2000,(OR(ABS(O1+$N$14)&gt;0.2,ABS(O152)=0)))</formula>
    </cfRule>
  </conditionalFormatting>
  <conditionalFormatting sqref="M15:M17">
    <cfRule type="expression" dxfId="7" priority="14">
      <formula>AND($I$21&gt;0,ABS(M15)&gt;2000,(OR(ABS(O15)&gt;0.2,ABS(O15)=0)))</formula>
    </cfRule>
  </conditionalFormatting>
  <conditionalFormatting sqref="M19">
    <cfRule type="expression" dxfId="6" priority="13">
      <formula>AND($I$21&gt;0,ABS(M19)&gt;2000,(OR(ABS(O19)&gt;0.2,ABS(O19)=0)))</formula>
    </cfRule>
  </conditionalFormatting>
  <conditionalFormatting sqref="O10:O11">
    <cfRule type="expression" dxfId="5" priority="8">
      <formula>AND($I$21&gt;0,ABS(M10)&gt;2000,(OR(ABS(O10)&gt;0.2,ABS(O10)=0)))</formula>
    </cfRule>
  </conditionalFormatting>
  <conditionalFormatting sqref="O13:O15">
    <cfRule type="expression" dxfId="4" priority="5">
      <formula>AND($I$21&gt;0,ABS(M13)&gt;2000,(OR(ABS(O13)&gt;0.2,ABS(O13)=0)))</formula>
    </cfRule>
  </conditionalFormatting>
  <conditionalFormatting sqref="O16">
    <cfRule type="expression" dxfId="3" priority="1">
      <formula>AND($I$21&gt;0,ABS(M16)&gt;2000,(OR(ABS(O16)&gt;0.2,ABS(O216)=0)))</formula>
    </cfRule>
  </conditionalFormatting>
  <conditionalFormatting sqref="O17">
    <cfRule type="expression" dxfId="2" priority="11">
      <formula>AND($I$21&gt;0,ABS(M17)&gt;2000,(OR(ABS(O17)&gt;0.2,ABS(O17)=0)))</formula>
    </cfRule>
  </conditionalFormatting>
  <conditionalFormatting sqref="O19">
    <cfRule type="expression" dxfId="1" priority="12">
      <formula>AND($I$21&gt;0,ABS($M$19)&gt;2000,(OR(ABS(O19)&gt;0.2,ABS(O19)=0)))</formula>
    </cfRule>
  </conditionalFormatting>
  <conditionalFormatting sqref="R11:R14">
    <cfRule type="expression" dxfId="0" priority="21">
      <formula>$R$11="MM/YY"</formula>
    </cfRule>
  </conditionalFormatting>
  <printOptions horizontalCentered="1"/>
  <pageMargins left="0.25" right="0.75" top="0.25" bottom="0.25" header="0.3" footer="0.3"/>
  <pageSetup scale="76" fitToHeight="0" orientation="landscape" r:id="rId1"/>
  <ignoredErrors>
    <ignoredError sqref="R14 R1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Example</vt:lpstr>
      <vt:lpstr>Budget</vt:lpstr>
      <vt:lpstr>Management</vt:lpstr>
      <vt:lpstr>Key Tasks</vt:lpstr>
      <vt:lpstr>Previous Start Up Training</vt:lpstr>
      <vt:lpstr>CCF SAMPLE</vt:lpstr>
      <vt:lpstr>CCF PR-FR Budget Template</vt:lpstr>
      <vt:lpstr>Budget!Acme_Corporation</vt:lpstr>
      <vt:lpstr>'Budget Example'!Acme_Corporation</vt:lpstr>
      <vt:lpstr>'CCF PR-FR Budget Template'!Acme_Corporation</vt:lpstr>
      <vt:lpstr>'CCF SAMPLE'!Acme_Corporation</vt:lpstr>
      <vt:lpstr>Budget!Print_Area</vt:lpstr>
      <vt:lpstr>'Budget Example'!Print_Area</vt:lpstr>
      <vt:lpstr>'CCF PR-FR Budget Template'!Print_Area</vt:lpstr>
      <vt:lpstr>'CCF SAMPLE'!Print_Area</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kpg92218</dc:creator>
  <cp:lastModifiedBy>Conley, Mariam</cp:lastModifiedBy>
  <cp:lastPrinted>2021-12-02T15:02:28Z</cp:lastPrinted>
  <dcterms:created xsi:type="dcterms:W3CDTF">2011-09-13T13:59:17Z</dcterms:created>
  <dcterms:modified xsi:type="dcterms:W3CDTF">2025-03-11T13:49:27Z</dcterms:modified>
</cp:coreProperties>
</file>