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Z:\CAP\Sizing Spreadsheets\"/>
    </mc:Choice>
  </mc:AlternateContent>
  <xr:revisionPtr revIDLastSave="0" documentId="13_ncr:1_{A02014D9-81D8-40F6-8121-952D683854E3}" xr6:coauthVersionLast="47" xr6:coauthVersionMax="47" xr10:uidLastSave="{00000000-0000-0000-0000-000000000000}"/>
  <bookViews>
    <workbookView xWindow="-110" yWindow="-110" windowWidth="19420" windowHeight="10560" firstSheet="1" activeTab="1" xr2:uid="{00000000-000D-0000-FFFF-FFFF00000000}"/>
  </bookViews>
  <sheets>
    <sheet name="Sec. 3.4 - Dry Well" sheetId="9" r:id="rId1"/>
    <sheet name="Sec. 3.4 - Dry Well With Barrel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0" l="1"/>
  <c r="B18" i="9"/>
  <c r="B19" i="10" l="1"/>
  <c r="B20" i="10" s="1"/>
  <c r="B23" i="10" s="1"/>
  <c r="E30" i="10" l="1"/>
  <c r="E29" i="10"/>
  <c r="E28" i="10"/>
  <c r="E27" i="10"/>
  <c r="B24" i="10"/>
  <c r="B26" i="10" s="1"/>
  <c r="B19" i="9"/>
  <c r="C24" i="10" l="1"/>
  <c r="E24" i="10" s="1"/>
  <c r="E31" i="10" s="1"/>
  <c r="C25" i="10"/>
  <c r="E25" i="10" s="1"/>
  <c r="C26" i="10"/>
  <c r="E26" i="10" s="1"/>
  <c r="B23" i="9"/>
  <c r="B25" i="9" s="1"/>
  <c r="E28" i="9" l="1"/>
  <c r="E29" i="9" l="1"/>
  <c r="E27" i="9"/>
  <c r="E26" i="9"/>
  <c r="B22" i="9"/>
  <c r="C23" i="9" s="1"/>
  <c r="E23" i="9" s="1"/>
  <c r="C25" i="9" l="1"/>
  <c r="E25" i="9" s="1"/>
  <c r="C24" i="9"/>
  <c r="E24" i="9" s="1"/>
  <c r="E30" i="9" l="1"/>
  <c r="E3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Asad</author>
    <author>Rouhi, Asad</author>
    <author>Daniel Schwartz</author>
  </authors>
  <commentList>
    <comment ref="B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Assumed void ratio for gravel. If using a "milk crate" product, set void ratio to manufacturer's specs.
</t>
        </r>
      </text>
    </comment>
    <comment ref="B16" authorId="1" shapeId="0" xr:uid="{00000000-0006-0000-0000-000002000000}">
      <text>
        <r>
          <rPr>
            <sz val="9"/>
            <color indexed="81"/>
            <rFont val="Tahoma"/>
            <family val="2"/>
          </rPr>
          <t>1.0" minimum required by VCAP. Can choose to go larger than this.</t>
        </r>
      </text>
    </comment>
    <comment ref="B1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Depth filled with gravel
</t>
        </r>
      </text>
    </comment>
    <comment ref="B18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T</t>
        </r>
        <r>
          <rPr>
            <b/>
            <vertAlign val="subscript"/>
            <sz val="12"/>
            <color indexed="81"/>
            <rFont val="Tahoma"/>
            <family val="2"/>
          </rPr>
          <t xml:space="preserve">v </t>
        </r>
        <r>
          <rPr>
            <b/>
            <sz val="11"/>
            <color indexed="81"/>
            <rFont val="Tahoma"/>
            <family val="2"/>
          </rPr>
          <t>= (I</t>
        </r>
        <r>
          <rPr>
            <b/>
            <vertAlign val="subscript"/>
            <sz val="11"/>
            <color theme="1"/>
            <rFont val="Tahoma"/>
            <family val="2"/>
          </rPr>
          <t>impervious</t>
        </r>
        <r>
          <rPr>
            <b/>
            <sz val="11"/>
            <color indexed="81"/>
            <rFont val="Tahoma"/>
            <family val="2"/>
          </rPr>
          <t>*0.95*P/12)+(I</t>
        </r>
        <r>
          <rPr>
            <b/>
            <vertAlign val="subscript"/>
            <sz val="11"/>
            <color indexed="81"/>
            <rFont val="Tahoma"/>
            <family val="2"/>
          </rPr>
          <t>Pervious</t>
        </r>
        <r>
          <rPr>
            <b/>
            <sz val="11"/>
            <color indexed="81"/>
            <rFont val="Tahoma"/>
            <family val="2"/>
          </rPr>
          <t xml:space="preserve">*0.25*P/12)
</t>
        </r>
        <r>
          <rPr>
            <sz val="11"/>
            <color indexed="81"/>
            <rFont val="Tahoma"/>
            <family val="2"/>
          </rPr>
          <t>T</t>
        </r>
        <r>
          <rPr>
            <vertAlign val="subscript"/>
            <sz val="10"/>
            <color indexed="81"/>
            <rFont val="Tahoma"/>
            <family val="2"/>
          </rPr>
          <t>v</t>
        </r>
        <r>
          <rPr>
            <sz val="9"/>
            <color indexed="81"/>
            <rFont val="Tahoma"/>
            <family val="2"/>
          </rPr>
          <t>= Stormwater treatment volume for design storm (cu. ft)
I = drainage area (sf)
P = design storm (inches)</t>
        </r>
      </text>
    </comment>
    <comment ref="B19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A</t>
        </r>
        <r>
          <rPr>
            <b/>
            <vertAlign val="subscript"/>
            <sz val="11"/>
            <color indexed="81"/>
            <rFont val="Tahoma"/>
            <family val="2"/>
          </rPr>
          <t xml:space="preserve">s </t>
        </r>
        <r>
          <rPr>
            <b/>
            <sz val="11"/>
            <color indexed="81"/>
            <rFont val="Tahoma"/>
            <family val="2"/>
          </rPr>
          <t>= [(I</t>
        </r>
        <r>
          <rPr>
            <b/>
            <vertAlign val="subscript"/>
            <sz val="11"/>
            <color indexed="81"/>
            <rFont val="Tahoma"/>
            <family val="2"/>
          </rPr>
          <t xml:space="preserve">impervious </t>
        </r>
        <r>
          <rPr>
            <b/>
            <sz val="11"/>
            <color indexed="81"/>
            <rFont val="Tahoma"/>
            <family val="2"/>
          </rPr>
          <t xml:space="preserve"> * 0.95 * P)/(12*V</t>
        </r>
        <r>
          <rPr>
            <b/>
            <vertAlign val="subscript"/>
            <sz val="11"/>
            <color indexed="81"/>
            <rFont val="Tahoma"/>
            <family val="2"/>
          </rPr>
          <t>r</t>
        </r>
        <r>
          <rPr>
            <b/>
            <sz val="11"/>
            <color indexed="81"/>
            <rFont val="Tahoma"/>
            <family val="2"/>
          </rPr>
          <t>*D)]+[(I</t>
        </r>
        <r>
          <rPr>
            <b/>
            <vertAlign val="subscript"/>
            <sz val="11"/>
            <color indexed="81"/>
            <rFont val="Tahoma"/>
            <family val="2"/>
          </rPr>
          <t>pervious</t>
        </r>
        <r>
          <rPr>
            <b/>
            <sz val="11"/>
            <color indexed="81"/>
            <rFont val="Tahoma"/>
            <family val="2"/>
          </rPr>
          <t xml:space="preserve">  * 0.25 * P)/(12*V</t>
        </r>
        <r>
          <rPr>
            <b/>
            <vertAlign val="subscript"/>
            <sz val="11"/>
            <color indexed="81"/>
            <rFont val="Tahoma"/>
            <family val="2"/>
          </rPr>
          <t>r</t>
        </r>
        <r>
          <rPr>
            <b/>
            <sz val="11"/>
            <color indexed="81"/>
            <rFont val="Tahoma"/>
            <family val="2"/>
          </rPr>
          <t>*D)]</t>
        </r>
        <r>
          <rPr>
            <sz val="9"/>
            <color indexed="81"/>
            <rFont val="Tahoma"/>
            <family val="2"/>
          </rPr>
          <t xml:space="preserve">
A</t>
        </r>
        <r>
          <rPr>
            <vertAlign val="subscript"/>
            <sz val="10"/>
            <color indexed="81"/>
            <rFont val="Tahoma"/>
            <family val="2"/>
          </rPr>
          <t>s</t>
        </r>
        <r>
          <rPr>
            <b/>
            <sz val="9"/>
            <color indexed="81"/>
            <rFont val="Tahoma"/>
            <family val="2"/>
          </rPr>
          <t xml:space="preserve"> = </t>
        </r>
        <r>
          <rPr>
            <sz val="9"/>
            <color indexed="81"/>
            <rFont val="Tahoma"/>
            <family val="2"/>
          </rPr>
          <t>dry well surface area (sf)
P = Rainfall (design storm) = 1.0 inch
V</t>
        </r>
        <r>
          <rPr>
            <vertAlign val="subscript"/>
            <sz val="10"/>
            <color indexed="81"/>
            <rFont val="Tahoma"/>
            <family val="2"/>
          </rPr>
          <t>r</t>
        </r>
        <r>
          <rPr>
            <sz val="9"/>
            <color indexed="81"/>
            <rFont val="Tahoma"/>
            <family val="2"/>
          </rPr>
          <t xml:space="preserve"> = Void ratio = 0.4 for gravel. Will vary if using different fill material
D = Reservoir depth (ft)</t>
        </r>
      </text>
    </comment>
    <comment ref="C23" authorId="2" shapeId="0" xr:uid="{00000000-0006-0000-0000-000006000000}">
      <text>
        <r>
          <rPr>
            <sz val="9"/>
            <color indexed="81"/>
            <rFont val="Tahoma"/>
            <family val="2"/>
          </rPr>
          <t>Volume of gravel</t>
        </r>
      </text>
    </comment>
    <comment ref="D25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Hauling unit price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Schwartz</author>
    <author>Asad</author>
    <author>Rouhi, Asad</author>
  </authors>
  <commentList>
    <comment ref="B15" authorId="0" shapeId="0" xr:uid="{00000000-0006-0000-0100-000001000000}">
      <text>
        <r>
          <rPr>
            <sz val="9"/>
            <color indexed="81"/>
            <rFont val="Tahoma"/>
            <family val="2"/>
          </rPr>
          <t>Rain barrels or other open chambers can be placed in the gravel reservoir to increase the dry well's storage volume</t>
        </r>
      </text>
    </comment>
    <comment ref="B16" authorId="1" shapeId="0" xr:uid="{00000000-0006-0000-0100-000002000000}">
      <text>
        <r>
          <rPr>
            <sz val="9"/>
            <color indexed="81"/>
            <rFont val="Tahoma"/>
            <family val="2"/>
          </rPr>
          <t>Assumed void ratio for gravel.</t>
        </r>
      </text>
    </comment>
    <comment ref="B17" authorId="2" shapeId="0" xr:uid="{00000000-0006-0000-0100-000003000000}">
      <text>
        <r>
          <rPr>
            <sz val="9"/>
            <color indexed="81"/>
            <rFont val="Tahoma"/>
            <family val="2"/>
          </rPr>
          <t>1.0" minimum required by VCAP.  Can choose to go larger than this.</t>
        </r>
      </text>
    </comment>
    <comment ref="B18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Depth filled with gravel
</t>
        </r>
      </text>
    </comment>
    <comment ref="B19" authorId="1" shapeId="0" xr:uid="{00000000-0006-0000-0100-000005000000}">
      <text>
        <r>
          <rPr>
            <b/>
            <sz val="11"/>
            <color indexed="81"/>
            <rFont val="Tahoma"/>
            <family val="2"/>
          </rPr>
          <t>T</t>
        </r>
        <r>
          <rPr>
            <b/>
            <vertAlign val="subscript"/>
            <sz val="12"/>
            <color indexed="81"/>
            <rFont val="Tahoma"/>
            <family val="2"/>
          </rPr>
          <t xml:space="preserve">v </t>
        </r>
        <r>
          <rPr>
            <b/>
            <sz val="11"/>
            <color indexed="81"/>
            <rFont val="Tahoma"/>
            <family val="2"/>
          </rPr>
          <t>= (I</t>
        </r>
        <r>
          <rPr>
            <b/>
            <vertAlign val="subscript"/>
            <sz val="11"/>
            <color theme="1"/>
            <rFont val="Tahoma"/>
            <family val="2"/>
          </rPr>
          <t>impervious</t>
        </r>
        <r>
          <rPr>
            <b/>
            <sz val="11"/>
            <color indexed="81"/>
            <rFont val="Tahoma"/>
            <family val="2"/>
          </rPr>
          <t>*0.95*P/12)+(I</t>
        </r>
        <r>
          <rPr>
            <b/>
            <vertAlign val="subscript"/>
            <sz val="11"/>
            <color indexed="81"/>
            <rFont val="Tahoma"/>
            <family val="2"/>
          </rPr>
          <t>Pervious</t>
        </r>
        <r>
          <rPr>
            <b/>
            <sz val="11"/>
            <color indexed="81"/>
            <rFont val="Tahoma"/>
            <family val="2"/>
          </rPr>
          <t xml:space="preserve">*0.25*P/12)
</t>
        </r>
        <r>
          <rPr>
            <sz val="11"/>
            <color indexed="81"/>
            <rFont val="Tahoma"/>
            <family val="2"/>
          </rPr>
          <t>T</t>
        </r>
        <r>
          <rPr>
            <vertAlign val="subscript"/>
            <sz val="10"/>
            <color indexed="81"/>
            <rFont val="Tahoma"/>
            <family val="2"/>
          </rPr>
          <t xml:space="preserve">v </t>
        </r>
        <r>
          <rPr>
            <sz val="9"/>
            <color indexed="81"/>
            <rFont val="Tahoma"/>
            <family val="2"/>
          </rPr>
          <t>= Stormwater treatment volume for design storm (cu. ft)
I = drainage area (sf)
P = design storm (inches)</t>
        </r>
      </text>
    </comment>
    <comment ref="B20" authorId="1" shapeId="0" xr:uid="{00000000-0006-0000-0100-000006000000}">
      <text>
        <r>
          <rPr>
            <b/>
            <sz val="11"/>
            <color indexed="81"/>
            <rFont val="Tahoma"/>
            <family val="2"/>
          </rPr>
          <t>A</t>
        </r>
        <r>
          <rPr>
            <b/>
            <vertAlign val="subscript"/>
            <sz val="11"/>
            <color indexed="81"/>
            <rFont val="Tahoma"/>
            <family val="2"/>
          </rPr>
          <t xml:space="preserve">s </t>
        </r>
        <r>
          <rPr>
            <b/>
            <sz val="11"/>
            <color indexed="81"/>
            <rFont val="Tahoma"/>
            <family val="2"/>
          </rPr>
          <t>= (T</t>
        </r>
        <r>
          <rPr>
            <b/>
            <vertAlign val="subscript"/>
            <sz val="11"/>
            <color indexed="81"/>
            <rFont val="Tahoma"/>
            <family val="2"/>
          </rPr>
          <t>v</t>
        </r>
        <r>
          <rPr>
            <b/>
            <sz val="11"/>
            <color indexed="81"/>
            <rFont val="Tahoma"/>
            <family val="2"/>
          </rPr>
          <t xml:space="preserve"> - (0.56 * B</t>
        </r>
        <r>
          <rPr>
            <b/>
            <vertAlign val="subscript"/>
            <sz val="11"/>
            <color indexed="81"/>
            <rFont val="Tahoma"/>
            <family val="2"/>
          </rPr>
          <t xml:space="preserve">v </t>
        </r>
        <r>
          <rPr>
            <b/>
            <sz val="11"/>
            <color indexed="81"/>
            <rFont val="Tahoma"/>
            <family val="2"/>
          </rPr>
          <t>/ 7.48052)) / (V</t>
        </r>
        <r>
          <rPr>
            <b/>
            <vertAlign val="subscript"/>
            <sz val="11"/>
            <color indexed="81"/>
            <rFont val="Tahoma"/>
            <family val="2"/>
          </rPr>
          <t>r</t>
        </r>
        <r>
          <rPr>
            <b/>
            <sz val="11"/>
            <color indexed="81"/>
            <rFont val="Tahoma"/>
            <family val="2"/>
          </rPr>
          <t>*D)</t>
        </r>
        <r>
          <rPr>
            <sz val="9"/>
            <color indexed="81"/>
            <rFont val="Tahoma"/>
            <family val="2"/>
          </rPr>
          <t xml:space="preserve">
A</t>
        </r>
        <r>
          <rPr>
            <vertAlign val="subscript"/>
            <sz val="10"/>
            <color indexed="81"/>
            <rFont val="Tahoma"/>
            <family val="2"/>
          </rPr>
          <t>s</t>
        </r>
        <r>
          <rPr>
            <b/>
            <sz val="9"/>
            <color indexed="81"/>
            <rFont val="Tahoma"/>
            <family val="2"/>
          </rPr>
          <t xml:space="preserve"> = </t>
        </r>
        <r>
          <rPr>
            <sz val="9"/>
            <color indexed="81"/>
            <rFont val="Tahoma"/>
            <family val="2"/>
          </rPr>
          <t>dry well surface area (sf)
T</t>
        </r>
        <r>
          <rPr>
            <vertAlign val="subscript"/>
            <sz val="10"/>
            <color indexed="81"/>
            <rFont val="Tahoma"/>
            <family val="2"/>
          </rPr>
          <t>v</t>
        </r>
        <r>
          <rPr>
            <sz val="9"/>
            <color indexed="81"/>
            <rFont val="Tahoma"/>
            <family val="2"/>
          </rPr>
          <t xml:space="preserve"> = stormwater treatment volume
B</t>
        </r>
        <r>
          <rPr>
            <vertAlign val="subscript"/>
            <sz val="10"/>
            <color indexed="81"/>
            <rFont val="Tahoma"/>
            <family val="2"/>
          </rPr>
          <t>v</t>
        </r>
        <r>
          <rPr>
            <sz val="9"/>
            <color indexed="81"/>
            <rFont val="Tahoma"/>
            <family val="2"/>
          </rPr>
          <t xml:space="preserve"> = storage volume of barrel
7.48052 = gallons to cubic feet conversion
V</t>
        </r>
        <r>
          <rPr>
            <vertAlign val="subscript"/>
            <sz val="10"/>
            <color indexed="81"/>
            <rFont val="Tahoma"/>
            <family val="2"/>
          </rPr>
          <t>r</t>
        </r>
        <r>
          <rPr>
            <sz val="9"/>
            <color indexed="81"/>
            <rFont val="Tahoma"/>
            <family val="2"/>
          </rPr>
          <t xml:space="preserve"> = Void ratio = 0.4 for gravel
D = Reservoir depth (ft)</t>
        </r>
      </text>
    </comment>
    <comment ref="C24" authorId="0" shapeId="0" xr:uid="{00000000-0006-0000-0100-000007000000}">
      <text>
        <r>
          <rPr>
            <sz val="9"/>
            <color indexed="81"/>
            <rFont val="Tahoma"/>
            <family val="2"/>
          </rPr>
          <t>Volume of gravel</t>
        </r>
      </text>
    </comment>
    <comment ref="D26" authorId="2" shapeId="0" xr:uid="{00000000-0006-0000-0100-000008000000}">
      <text>
        <r>
          <rPr>
            <sz val="9"/>
            <color indexed="81"/>
            <rFont val="Tahoma"/>
            <family val="2"/>
          </rPr>
          <t xml:space="preserve">Hauling unit price
</t>
        </r>
      </text>
    </comment>
  </commentList>
</comments>
</file>

<file path=xl/sharedStrings.xml><?xml version="1.0" encoding="utf-8"?>
<sst xmlns="http://schemas.openxmlformats.org/spreadsheetml/2006/main" count="126" uniqueCount="74">
  <si>
    <t>Drainage area soil map</t>
  </si>
  <si>
    <t>A statement regarding compliance with any required permit.</t>
  </si>
  <si>
    <t>Design storm (inches)</t>
  </si>
  <si>
    <t>N/A</t>
  </si>
  <si>
    <t>Pervious and impervious drainage area</t>
  </si>
  <si>
    <t>Total impervious drainage area  (SF)</t>
  </si>
  <si>
    <t>Total pervious drainage area  (SF)</t>
  </si>
  <si>
    <t>Vol (CY)</t>
  </si>
  <si>
    <t>Costs</t>
  </si>
  <si>
    <t>Under drain, cleanout pipes and accessories (totals)</t>
  </si>
  <si>
    <t>BMP Cost estimates</t>
  </si>
  <si>
    <t>Surface area</t>
  </si>
  <si>
    <t>Filter fabric (add the total cost)</t>
  </si>
  <si>
    <t>Plants (add the total cost)</t>
  </si>
  <si>
    <t>Sizing calculations</t>
  </si>
  <si>
    <t>Unit price ($)/CY</t>
  </si>
  <si>
    <t>Depth (inches)</t>
  </si>
  <si>
    <t xml:space="preserve">Inflow / outflow type and location </t>
  </si>
  <si>
    <t>Cross section&amp; plan view</t>
  </si>
  <si>
    <t xml:space="preserve">Design including: </t>
  </si>
  <si>
    <t>Measured infiltration rate (in/hr)</t>
  </si>
  <si>
    <t>Notes:</t>
  </si>
  <si>
    <t>Professional Eng. stamp</t>
  </si>
  <si>
    <t>Additional costs including installation</t>
  </si>
  <si>
    <t>Total construction costs</t>
  </si>
  <si>
    <t>Data input cells</t>
  </si>
  <si>
    <t>Calculation cells</t>
  </si>
  <si>
    <t>Constant values</t>
  </si>
  <si>
    <t>Material &amp; Services</t>
  </si>
  <si>
    <t>VCAP cost share</t>
  </si>
  <si>
    <t>Topsoil depth (ft)</t>
  </si>
  <si>
    <t>Total excavation depth (ft)</t>
  </si>
  <si>
    <t>Void ratio</t>
  </si>
  <si>
    <t>Design requirements,  BMP sizing and costs estimates spreadsheet                                                                                   VCAP Manual Section 3.4 - Dry Well  (DW)</t>
  </si>
  <si>
    <t>Items</t>
  </si>
  <si>
    <t>Notes</t>
  </si>
  <si>
    <t>Dry well surface area (sq. feet)</t>
  </si>
  <si>
    <t>Depth (ft)</t>
  </si>
  <si>
    <r>
      <rPr>
        <b/>
        <u/>
        <sz val="11"/>
        <color theme="1"/>
        <rFont val="Calibri"/>
        <family val="2"/>
        <scheme val="minor"/>
      </rPr>
      <t>Be aware of your depth!</t>
    </r>
    <r>
      <rPr>
        <sz val="11"/>
        <color theme="1"/>
        <rFont val="Calibri"/>
        <family val="2"/>
        <scheme val="minor"/>
      </rPr>
      <t xml:space="preserve"> OSHA requires ladders or other worker egress for trenches  ≥ 4 ft. deep and trench boxes or other cave-in protection for trenches ≥ 5 ft. deep.</t>
    </r>
  </si>
  <si>
    <t>Storage Volume of Barrels - if used (gal)</t>
  </si>
  <si>
    <t>Treatment volume  (cu. feet)</t>
  </si>
  <si>
    <t>Design requirements,  BMP sizing and costs estimates spreadsheet                                                                                   VCAP Manual Section 3.4 - Dry Well (DW) with Optional Storage Barrels</t>
  </si>
  <si>
    <t>Dry well with two storage barrels under construction.</t>
  </si>
  <si>
    <r>
      <rPr>
        <b/>
        <sz val="11"/>
        <color theme="1"/>
        <rFont val="Calibri"/>
        <family val="2"/>
        <scheme val="minor"/>
      </rPr>
      <t>Design storm</t>
    </r>
    <r>
      <rPr>
        <sz val="11"/>
        <color theme="1"/>
        <rFont val="Calibri"/>
        <family val="2"/>
        <scheme val="minor"/>
      </rPr>
      <t xml:space="preserve"> added as a constant, but can vary</t>
    </r>
  </si>
  <si>
    <t>Square footage of roof, paving, etc. that drains to dry well</t>
  </si>
  <si>
    <t>Square footage of lawn, vegetated land that drains to dry well</t>
  </si>
  <si>
    <t>VCAP dry well must capture runoff from 1" storm. Can make larger</t>
  </si>
  <si>
    <t>Very important for determining correct size of dry well</t>
  </si>
  <si>
    <t>How does water enter and exit dry well?</t>
  </si>
  <si>
    <t>See example to right. Does not have to be professional</t>
  </si>
  <si>
    <t>See "Soil Viewer" app at www.fairfaxcounty.gov/maps</t>
  </si>
  <si>
    <t>Generally not needed unless dry well is very large</t>
  </si>
  <si>
    <t>Gravel  depth (ft)</t>
  </si>
  <si>
    <t>Depth of the gravel layer (not inclding surface topsoil). Play around with depth to see how it affects dry well surface area.</t>
  </si>
  <si>
    <t>Show dry well location on map of property. Can use Googlemaps, Fairfax County Jade (www.fairfaxcounty.gov/maps), other software, or hand drawn</t>
  </si>
  <si>
    <t>Infiltration measurment needed for dry wells</t>
  </si>
  <si>
    <t>See example on previous tab. Can be hand drawn</t>
  </si>
  <si>
    <t>Gravel Reservoir Depth (ft)</t>
  </si>
  <si>
    <t>Gravel Reservoir depth (ft)</t>
  </si>
  <si>
    <t xml:space="preserve"> Will change with size of impervious, pervious drainage areas</t>
  </si>
  <si>
    <t>Surface area times depth determines the volumes of material below</t>
  </si>
  <si>
    <t xml:space="preserve">Map of BMP Location </t>
  </si>
  <si>
    <t>Infiltration test needed to prove site suitability</t>
  </si>
  <si>
    <t>Almost never needed for dry well</t>
  </si>
  <si>
    <t>Typical dry well cross section. Designs will vary from site to site. More detailed information on dry well designs can be found in the VCAP Manual (https://vaswcd.org/vcap-information) and at the Virginia BMP Clearinghouse (https://swbmp.vwrrc.vt.edu)</t>
  </si>
  <si>
    <t>Designs will vary from site to site. More detailed information on dry well designs can be found in the VCAP Manual (https://vaswcd.org/vcap-information) and at the Virginia BMP Clearinghouse (https://swbmp.vwrrc.vt.edu)</t>
  </si>
  <si>
    <t>Estimated amount of storage space w/in gravel reservoir</t>
  </si>
  <si>
    <t>Yes</t>
  </si>
  <si>
    <t>https://vaswcd.org/wp-content/uploads/2020/07/FY2021_VCAP-BMP-Manual.pdf</t>
  </si>
  <si>
    <r>
      <rPr>
        <b/>
        <sz val="12"/>
        <color theme="1"/>
        <rFont val="Calibri"/>
        <family val="2"/>
        <scheme val="minor"/>
      </rPr>
      <t>Sizing computation</t>
    </r>
    <r>
      <rPr>
        <sz val="12"/>
        <color theme="1"/>
        <rFont val="Calibri"/>
        <family val="2"/>
        <scheme val="minor"/>
      </rPr>
      <t xml:space="preserve"> is based on the VCAP Design Manual, 2021 Edition                                                                                                                                                                                     </t>
    </r>
  </si>
  <si>
    <t>Other materials: infow/outflow pipes, pre-treatment, leaf/sediment filters, observation wells, cleanouts, etc. Add up total costs.</t>
  </si>
  <si>
    <t>Sod/other plants (add the total cost)</t>
  </si>
  <si>
    <t>Gravel depth (ft)</t>
  </si>
  <si>
    <t>Cost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</si>
</sst>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66F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indexed="81"/>
      <name val="Tahoma"/>
      <family val="2"/>
    </font>
    <font>
      <b/>
      <vertAlign val="subscript"/>
      <sz val="11"/>
      <color indexed="81"/>
      <name val="Tahoma"/>
      <family val="2"/>
    </font>
    <font>
      <b/>
      <vertAlign val="subscript"/>
      <sz val="12"/>
      <color indexed="81"/>
      <name val="Tahoma"/>
      <family val="2"/>
    </font>
    <font>
      <b/>
      <vertAlign val="subscript"/>
      <sz val="11"/>
      <color theme="1"/>
      <name val="Tahoma"/>
      <family val="2"/>
    </font>
    <font>
      <vertAlign val="subscript"/>
      <sz val="10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42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88402966399123"/>
      </top>
      <bottom style="thin">
        <color theme="5" tint="0.39988402966399123"/>
      </bottom>
      <diagonal/>
    </border>
    <border>
      <left style="medium">
        <color theme="5" tint="0.39988402966399123"/>
      </left>
      <right style="thin">
        <color theme="5" tint="0.39988402966399123"/>
      </right>
      <top/>
      <bottom style="thin">
        <color theme="5" tint="0.39988402966399123"/>
      </bottom>
      <diagonal/>
    </border>
    <border>
      <left style="medium">
        <color theme="5" tint="0.39988402966399123"/>
      </left>
      <right style="thin">
        <color theme="5" tint="0.39988402966399123"/>
      </right>
      <top style="thin">
        <color theme="5" tint="0.39988402966399123"/>
      </top>
      <bottom/>
      <diagonal/>
    </border>
    <border>
      <left/>
      <right/>
      <top style="thick">
        <color theme="5" tint="0.39985351115451523"/>
      </top>
      <bottom style="thick">
        <color theme="5" tint="0.39985351115451523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medium">
        <color theme="5" tint="0.39988402966399123"/>
      </left>
      <right/>
      <top style="thick">
        <color theme="5" tint="0.39985351115451523"/>
      </top>
      <bottom style="thick">
        <color theme="5" tint="0.39985351115451523"/>
      </bottom>
      <diagonal/>
    </border>
    <border>
      <left/>
      <right style="medium">
        <color theme="5" tint="0.39988402966399123"/>
      </right>
      <top style="thick">
        <color theme="5" tint="0.39985351115451523"/>
      </top>
      <bottom style="thick">
        <color theme="5" tint="0.39985351115451523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88402966399123"/>
      </right>
      <top style="thick">
        <color theme="5" tint="0.39985351115451523"/>
      </top>
      <bottom style="thick">
        <color theme="5" tint="0.39985351115451523"/>
      </bottom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85351115451523"/>
      </top>
      <bottom style="thick">
        <color theme="5" tint="0.39985351115451523"/>
      </bottom>
      <diagonal/>
    </border>
    <border>
      <left style="thin">
        <color theme="5" tint="0.39988402966399123"/>
      </left>
      <right style="medium">
        <color theme="5" tint="0.39988402966399123"/>
      </right>
      <top style="thick">
        <color theme="5" tint="0.39985351115451523"/>
      </top>
      <bottom style="thick">
        <color theme="5" tint="0.39985351115451523"/>
      </bottom>
      <diagonal/>
    </border>
    <border>
      <left style="thin">
        <color theme="5" tint="0.39985351115451523"/>
      </left>
      <right style="thin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 style="thin">
        <color theme="5" tint="0.39985351115451523"/>
      </left>
      <right/>
      <top style="thin">
        <color theme="5" tint="0.39985351115451523"/>
      </top>
      <bottom style="thin">
        <color theme="5" tint="0.39985351115451523"/>
      </bottom>
      <diagonal/>
    </border>
    <border>
      <left/>
      <right/>
      <top style="thin">
        <color theme="5" tint="0.39985351115451523"/>
      </top>
      <bottom style="thin">
        <color theme="5" tint="0.39985351115451523"/>
      </bottom>
      <diagonal/>
    </border>
    <border>
      <left/>
      <right style="thin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 style="thick">
        <color theme="5" tint="0.39985351115451523"/>
      </left>
      <right style="thick">
        <color theme="5" tint="0.39982299264503923"/>
      </right>
      <top style="thick">
        <color theme="5" tint="0.39982299264503923"/>
      </top>
      <bottom style="thick">
        <color theme="5" tint="0.39985351115451523"/>
      </bottom>
      <diagonal/>
    </border>
    <border>
      <left/>
      <right/>
      <top style="thin">
        <color theme="5" tint="0.39985351115451523"/>
      </top>
      <bottom/>
      <diagonal/>
    </border>
    <border>
      <left style="thin">
        <color theme="5" tint="0.39982299264503923"/>
      </left>
      <right/>
      <top style="thin">
        <color theme="5" tint="0.39985351115451523"/>
      </top>
      <bottom/>
      <diagonal/>
    </border>
    <border>
      <left/>
      <right style="thin">
        <color theme="5" tint="0.39988402966399123"/>
      </right>
      <top style="thin">
        <color theme="5" tint="0.39985351115451523"/>
      </top>
      <bottom/>
      <diagonal/>
    </border>
    <border>
      <left/>
      <right/>
      <top style="medium">
        <color theme="5" tint="0.39985351115451523"/>
      </top>
      <bottom style="thick">
        <color theme="5" tint="0.39985351115451523"/>
      </bottom>
      <diagonal/>
    </border>
    <border>
      <left/>
      <right style="thick">
        <color theme="5" tint="0.39985351115451523"/>
      </right>
      <top style="medium">
        <color theme="5" tint="0.39985351115451523"/>
      </top>
      <bottom style="thick">
        <color theme="5" tint="0.39985351115451523"/>
      </bottom>
      <diagonal/>
    </border>
    <border>
      <left/>
      <right/>
      <top style="thin">
        <color theme="5" tint="0.39982299264503923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thin">
        <color theme="5" tint="0.39979247413556324"/>
      </top>
      <bottom style="thick">
        <color theme="5" tint="0.39979247413556324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 style="thick">
        <color theme="5" tint="0.39985351115451523"/>
      </top>
      <bottom/>
      <diagonal/>
    </border>
    <border>
      <left/>
      <right/>
      <top style="thick">
        <color theme="5" tint="0.39985351115451523"/>
      </top>
      <bottom style="thick">
        <color theme="5" tint="0.39982299264503923"/>
      </bottom>
      <diagonal/>
    </border>
    <border>
      <left style="thin">
        <color theme="5" tint="0.39994506668294322"/>
      </left>
      <right/>
      <top style="thick">
        <color theme="5" tint="0.39982299264503923"/>
      </top>
      <bottom style="thin">
        <color theme="5" tint="0.39988402966399123"/>
      </bottom>
      <diagonal/>
    </border>
    <border>
      <left/>
      <right/>
      <top style="thick">
        <color theme="5" tint="0.39982299264503923"/>
      </top>
      <bottom style="thin">
        <color theme="5" tint="0.39988402966399123"/>
      </bottom>
      <diagonal/>
    </border>
    <border>
      <left/>
      <right style="medium">
        <color theme="5" tint="0.39988402966399123"/>
      </right>
      <top style="thick">
        <color theme="5" tint="0.39982299264503923"/>
      </top>
      <bottom style="thin">
        <color theme="5" tint="0.39988402966399123"/>
      </bottom>
      <diagonal/>
    </border>
    <border>
      <left style="thin">
        <color theme="5" tint="0.39994506668294322"/>
      </left>
      <right/>
      <top style="thin">
        <color theme="5" tint="0.39988402966399123"/>
      </top>
      <bottom style="thin">
        <color theme="5" tint="0.39988402966399123"/>
      </bottom>
      <diagonal/>
    </border>
    <border>
      <left/>
      <right/>
      <top style="thin">
        <color theme="5" tint="0.39988402966399123"/>
      </top>
      <bottom style="thin">
        <color theme="5" tint="0.39988402966399123"/>
      </bottom>
      <diagonal/>
    </border>
    <border>
      <left/>
      <right style="medium">
        <color theme="5" tint="0.39988402966399123"/>
      </right>
      <top style="thin">
        <color theme="5" tint="0.39988402966399123"/>
      </top>
      <bottom style="thin">
        <color theme="5" tint="0.39988402966399123"/>
      </bottom>
      <diagonal/>
    </border>
    <border>
      <left style="thin">
        <color theme="5" tint="0.39994506668294322"/>
      </left>
      <right/>
      <top style="thin">
        <color theme="5" tint="0.39988402966399123"/>
      </top>
      <bottom style="thick">
        <color theme="5" tint="0.39985351115451523"/>
      </bottom>
      <diagonal/>
    </border>
    <border>
      <left/>
      <right/>
      <top style="thin">
        <color theme="5" tint="0.39988402966399123"/>
      </top>
      <bottom style="thick">
        <color theme="5" tint="0.39985351115451523"/>
      </bottom>
      <diagonal/>
    </border>
    <border>
      <left/>
      <right style="medium">
        <color theme="5" tint="0.39988402966399123"/>
      </right>
      <top style="thin">
        <color theme="5" tint="0.39988402966399123"/>
      </top>
      <bottom style="thick">
        <color theme="5" tint="0.39985351115451523"/>
      </bottom>
      <diagonal/>
    </border>
    <border>
      <left style="thin">
        <color theme="5" tint="0.39994506668294322"/>
      </left>
      <right/>
      <top style="thick">
        <color theme="5" tint="0.39985351115451523"/>
      </top>
      <bottom style="thin">
        <color theme="5" tint="0.39988402966399123"/>
      </bottom>
      <diagonal/>
    </border>
    <border>
      <left/>
      <right/>
      <top style="thick">
        <color theme="5" tint="0.39985351115451523"/>
      </top>
      <bottom style="thin">
        <color theme="5" tint="0.39988402966399123"/>
      </bottom>
      <diagonal/>
    </border>
    <border>
      <left/>
      <right style="medium">
        <color theme="5" tint="0.39988402966399123"/>
      </right>
      <top style="thick">
        <color theme="5" tint="0.39985351115451523"/>
      </top>
      <bottom style="thin">
        <color theme="5" tint="0.39988402966399123"/>
      </bottom>
      <diagonal/>
    </border>
    <border>
      <left/>
      <right style="medium">
        <color theme="5" tint="0.39988402966399123"/>
      </right>
      <top style="thick">
        <color theme="5" tint="0.39985351115451523"/>
      </top>
      <bottom/>
      <diagonal/>
    </border>
    <border>
      <left style="thin">
        <color theme="5" tint="0.39985351115451523"/>
      </left>
      <right/>
      <top style="thin">
        <color theme="5" tint="0.39985351115451523"/>
      </top>
      <bottom/>
      <diagonal/>
    </border>
    <border>
      <left style="thin">
        <color theme="5" tint="0.39985351115451523"/>
      </left>
      <right/>
      <top/>
      <bottom style="thin">
        <color theme="5" tint="0.39988402966399123"/>
      </bottom>
      <diagonal/>
    </border>
    <border>
      <left style="thick">
        <color theme="5" tint="0.39982299264503923"/>
      </left>
      <right/>
      <top style="thin">
        <color theme="5" tint="0.39988402966399123"/>
      </top>
      <bottom style="thin">
        <color theme="5" tint="0.39979247413556324"/>
      </bottom>
      <diagonal/>
    </border>
    <border>
      <left style="thin">
        <color theme="5" tint="0.39982299264503923"/>
      </left>
      <right/>
      <top style="thin">
        <color theme="5" tint="0.39985351115451523"/>
      </top>
      <bottom style="medium">
        <color theme="5" tint="0.39985351115451523"/>
      </bottom>
      <diagonal/>
    </border>
    <border>
      <left/>
      <right/>
      <top style="thin">
        <color theme="5" tint="0.39985351115451523"/>
      </top>
      <bottom style="medium">
        <color theme="5" tint="0.39985351115451523"/>
      </bottom>
      <diagonal/>
    </border>
    <border>
      <left/>
      <right style="thin">
        <color theme="5" tint="0.39985351115451523"/>
      </right>
      <top style="thin">
        <color theme="5" tint="0.39985351115451523"/>
      </top>
      <bottom style="medium">
        <color theme="5" tint="0.39985351115451523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5" tint="0.39988402966399123"/>
      </left>
      <right/>
      <top style="thick">
        <color theme="5" tint="0.39985351115451523"/>
      </top>
      <bottom/>
      <diagonal/>
    </border>
    <border>
      <left/>
      <right style="thick">
        <color theme="5" tint="0.39985351115451523"/>
      </right>
      <top style="thick">
        <color theme="5" tint="0.39985351115451523"/>
      </top>
      <bottom/>
      <diagonal/>
    </border>
    <border>
      <left style="thick">
        <color theme="5" tint="0.39985351115451523"/>
      </left>
      <right style="thick">
        <color theme="5" tint="0.39982299264503923"/>
      </right>
      <top style="thick">
        <color theme="5" tint="0.39985351115451523"/>
      </top>
      <bottom/>
      <diagonal/>
    </border>
    <border>
      <left style="thick">
        <color theme="5" tint="0.39982299264503923"/>
      </left>
      <right/>
      <top style="thin">
        <color theme="5" tint="0.39979247413556324"/>
      </top>
      <bottom/>
      <diagonal/>
    </border>
    <border>
      <left/>
      <right style="thick">
        <color theme="5" tint="0.39979247413556324"/>
      </right>
      <top style="thin">
        <color theme="5" tint="0.39979247413556324"/>
      </top>
      <bottom/>
      <diagonal/>
    </border>
    <border>
      <left/>
      <right/>
      <top style="thick">
        <color theme="5" tint="0.39982299264503923"/>
      </top>
      <bottom style="thin">
        <color theme="5" tint="0.39982299264503923"/>
      </bottom>
      <diagonal/>
    </border>
    <border>
      <left style="thin">
        <color theme="5" tint="0.39985351115451523"/>
      </left>
      <right/>
      <top/>
      <bottom style="thin">
        <color theme="5" tint="0.39985351115451523"/>
      </bottom>
      <diagonal/>
    </border>
    <border>
      <left style="medium">
        <color theme="5" tint="0.39985351115451523"/>
      </left>
      <right style="thin">
        <color theme="5" tint="0.39988402966399123"/>
      </right>
      <top style="medium">
        <color theme="5" tint="0.39985351115451523"/>
      </top>
      <bottom style="thin">
        <color theme="5" tint="0.39988402966399123"/>
      </bottom>
      <diagonal/>
    </border>
    <border>
      <left style="thin">
        <color theme="5" tint="0.39994506668294322"/>
      </left>
      <right style="thin">
        <color theme="5" tint="0.39994506668294322"/>
      </right>
      <top style="medium">
        <color theme="5" tint="0.39985351115451523"/>
      </top>
      <bottom style="thin">
        <color theme="5" tint="0.39994506668294322"/>
      </bottom>
      <diagonal/>
    </border>
    <border>
      <left style="medium">
        <color theme="5" tint="0.39985351115451523"/>
      </left>
      <right style="thin">
        <color theme="5" tint="0.39988402966399123"/>
      </right>
      <top style="thin">
        <color theme="5" tint="0.39988402966399123"/>
      </top>
      <bottom style="thin">
        <color theme="5" tint="0.39988402966399123"/>
      </bottom>
      <diagonal/>
    </border>
    <border>
      <left style="thick">
        <color theme="5" tint="0.39982299264503923"/>
      </left>
      <right/>
      <top style="thick">
        <color theme="5" tint="0.39982299264503923"/>
      </top>
      <bottom style="thick">
        <color theme="5" tint="0.39982299264503923"/>
      </bottom>
      <diagonal/>
    </border>
    <border>
      <left/>
      <right/>
      <top style="thick">
        <color theme="5" tint="0.39982299264503923"/>
      </top>
      <bottom style="thick">
        <color theme="5" tint="0.39982299264503923"/>
      </bottom>
      <diagonal/>
    </border>
    <border>
      <left/>
      <right style="thick">
        <color theme="5" tint="0.39982299264503923"/>
      </right>
      <top style="thick">
        <color theme="5" tint="0.39982299264503923"/>
      </top>
      <bottom style="thick">
        <color theme="5" tint="0.39982299264503923"/>
      </bottom>
      <diagonal/>
    </border>
    <border>
      <left style="medium">
        <color theme="5" tint="0.39985351115451523"/>
      </left>
      <right style="thin">
        <color theme="5" tint="0.39988402966399123"/>
      </right>
      <top style="thin">
        <color theme="5" tint="0.39988402966399123"/>
      </top>
      <bottom/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 style="thin">
        <color theme="5" tint="0.39985351115451523"/>
      </left>
      <right style="thin">
        <color theme="5" tint="0.39985351115451523"/>
      </right>
      <top style="medium">
        <color theme="5" tint="0.39982299264503923"/>
      </top>
      <bottom/>
      <diagonal/>
    </border>
    <border>
      <left style="thin">
        <color theme="5" tint="0.39985351115451523"/>
      </left>
      <right/>
      <top style="medium">
        <color theme="5" tint="0.39982299264503923"/>
      </top>
      <bottom/>
      <diagonal/>
    </border>
    <border>
      <left/>
      <right style="medium">
        <color theme="5" tint="0.39982299264503923"/>
      </right>
      <top style="medium">
        <color theme="5" tint="0.39982299264503923"/>
      </top>
      <bottom/>
      <diagonal/>
    </border>
    <border>
      <left style="thin">
        <color theme="5" tint="0.39985351115451523"/>
      </left>
      <right style="thin">
        <color theme="5" tint="0.39985351115451523"/>
      </right>
      <top/>
      <bottom style="thin">
        <color theme="5" tint="0.39985351115451523"/>
      </bottom>
      <diagonal/>
    </border>
    <border>
      <left style="medium">
        <color theme="5" tint="0.39982299264503923"/>
      </left>
      <right style="thin">
        <color theme="5" tint="0.39985351115451523"/>
      </right>
      <top style="medium">
        <color theme="5" tint="0.39982299264503923"/>
      </top>
      <bottom/>
      <diagonal/>
    </border>
    <border>
      <left style="thick">
        <color theme="5" tint="0.39979247413556324"/>
      </left>
      <right style="thin">
        <color theme="5" tint="0.39985351115451523"/>
      </right>
      <top style="thick">
        <color theme="5" tint="0.39979247413556324"/>
      </top>
      <bottom style="thin">
        <color theme="5" tint="0.39985351115451523"/>
      </bottom>
      <diagonal/>
    </border>
    <border>
      <left style="thin">
        <color theme="5" tint="0.39985351115451523"/>
      </left>
      <right/>
      <top style="thick">
        <color theme="5" tint="0.39979247413556324"/>
      </top>
      <bottom style="thin">
        <color theme="5" tint="0.39985351115451523"/>
      </bottom>
      <diagonal/>
    </border>
    <border>
      <left style="thin">
        <color theme="5" tint="0.39976195562608724"/>
      </left>
      <right/>
      <top style="thick">
        <color theme="5" tint="0.39979247413556324"/>
      </top>
      <bottom/>
      <diagonal/>
    </border>
    <border>
      <left/>
      <right/>
      <top style="thick">
        <color theme="5" tint="0.39979247413556324"/>
      </top>
      <bottom/>
      <diagonal/>
    </border>
    <border>
      <left/>
      <right style="thick">
        <color theme="5" tint="0.39979247413556324"/>
      </right>
      <top style="thick">
        <color theme="5" tint="0.39979247413556324"/>
      </top>
      <bottom/>
      <diagonal/>
    </border>
    <border>
      <left style="thick">
        <color theme="5" tint="0.39979247413556324"/>
      </left>
      <right style="thin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/>
      <right style="thick">
        <color theme="5" tint="0.39979247413556324"/>
      </right>
      <top/>
      <bottom style="thin">
        <color theme="5" tint="0.39985351115451523"/>
      </bottom>
      <diagonal/>
    </border>
    <border>
      <left/>
      <right style="thick">
        <color theme="5" tint="0.39979247413556324"/>
      </right>
      <top style="thin">
        <color theme="5" tint="0.39985351115451523"/>
      </top>
      <bottom style="thin">
        <color theme="5" tint="0.39985351115451523"/>
      </bottom>
      <diagonal/>
    </border>
    <border>
      <left style="thick">
        <color theme="5" tint="0.39979247413556324"/>
      </left>
      <right style="thin">
        <color theme="5" tint="0.39985351115451523"/>
      </right>
      <top style="thin">
        <color theme="5" tint="0.39985351115451523"/>
      </top>
      <bottom style="thin">
        <color theme="5" tint="0.39988402966399123"/>
      </bottom>
      <diagonal/>
    </border>
    <border>
      <left/>
      <right style="thick">
        <color theme="5" tint="0.39979247413556324"/>
      </right>
      <top style="thin">
        <color theme="5" tint="0.39985351115451523"/>
      </top>
      <bottom/>
      <diagonal/>
    </border>
    <border>
      <left style="thick">
        <color theme="5" tint="0.39979247413556324"/>
      </left>
      <right/>
      <top/>
      <bottom/>
      <diagonal/>
    </border>
    <border>
      <left/>
      <right style="thick">
        <color theme="5" tint="0.39979247413556324"/>
      </right>
      <top/>
      <bottom style="thin">
        <color theme="5" tint="0.39988402966399123"/>
      </bottom>
      <diagonal/>
    </border>
    <border>
      <left style="thick">
        <color theme="5" tint="0.39979247413556324"/>
      </left>
      <right/>
      <top style="medium">
        <color theme="5" tint="0.39985351115451523"/>
      </top>
      <bottom style="thick">
        <color theme="5" tint="0.39985351115451523"/>
      </bottom>
      <diagonal/>
    </border>
    <border>
      <left/>
      <right style="thick">
        <color theme="5" tint="0.39979247413556324"/>
      </right>
      <top style="thin">
        <color theme="5" tint="0.39988402966399123"/>
      </top>
      <bottom style="thin">
        <color theme="5" tint="0.39979247413556324"/>
      </bottom>
      <diagonal/>
    </border>
    <border>
      <left style="thick">
        <color theme="5" tint="0.39979247413556324"/>
      </left>
      <right/>
      <top style="thick">
        <color theme="5" tint="0.39985351115451523"/>
      </top>
      <bottom/>
      <diagonal/>
    </border>
    <border>
      <left style="thick">
        <color theme="5" tint="0.39979247413556324"/>
      </left>
      <right/>
      <top style="thick">
        <color theme="5" tint="0.39982299264503923"/>
      </top>
      <bottom style="thin">
        <color theme="5" tint="0.39982299264503923"/>
      </bottom>
      <diagonal/>
    </border>
    <border>
      <left/>
      <right style="thick">
        <color theme="5" tint="0.39979247413556324"/>
      </right>
      <top style="thick">
        <color theme="5" tint="0.39982299264503923"/>
      </top>
      <bottom style="thin">
        <color theme="5" tint="0.39982299264503923"/>
      </bottom>
      <diagonal/>
    </border>
    <border>
      <left style="thick">
        <color theme="5" tint="0.39979247413556324"/>
      </left>
      <right/>
      <top style="thin">
        <color theme="5" tint="0.39982299264503923"/>
      </top>
      <bottom/>
      <diagonal/>
    </border>
    <border>
      <left/>
      <right style="thick">
        <color theme="5" tint="0.39979247413556324"/>
      </right>
      <top style="thin">
        <color theme="5" tint="0.39982299264503923"/>
      </top>
      <bottom/>
      <diagonal/>
    </border>
    <border>
      <left/>
      <right style="thick">
        <color theme="5" tint="0.39979247413556324"/>
      </right>
      <top/>
      <bottom/>
      <diagonal/>
    </border>
    <border>
      <left style="thick">
        <color theme="5" tint="0.39979247413556324"/>
      </left>
      <right/>
      <top style="thin">
        <color theme="5" tint="0.39979247413556324"/>
      </top>
      <bottom style="thick">
        <color theme="5" tint="0.39979247413556324"/>
      </bottom>
      <diagonal/>
    </border>
    <border>
      <left/>
      <right style="thick">
        <color theme="5" tint="0.39979247413556324"/>
      </right>
      <top style="thin">
        <color theme="5" tint="0.39979247413556324"/>
      </top>
      <bottom style="thick">
        <color theme="5" tint="0.39979247413556324"/>
      </bottom>
      <diagonal/>
    </border>
    <border>
      <left style="thin">
        <color theme="5" tint="0.39982299264503923"/>
      </left>
      <right style="thin">
        <color theme="5" tint="0.39982299264503923"/>
      </right>
      <top style="thin">
        <color theme="5" tint="0.39982299264503923"/>
      </top>
      <bottom style="thin">
        <color theme="5" tint="0.39982299264503923"/>
      </bottom>
      <diagonal/>
    </border>
    <border>
      <left style="thin">
        <color theme="5" tint="0.39985351115451523"/>
      </left>
      <right style="thin">
        <color theme="5" tint="0.39985351115451523"/>
      </right>
      <top style="thick">
        <color theme="5" tint="0.39985351115451523"/>
      </top>
      <bottom/>
      <diagonal/>
    </border>
    <border>
      <left style="thin">
        <color theme="5" tint="0.39985351115451523"/>
      </left>
      <right/>
      <top style="thick">
        <color theme="5" tint="0.39985351115451523"/>
      </top>
      <bottom/>
      <diagonal/>
    </border>
    <border>
      <left style="medium">
        <color theme="5" tint="0.39988402966399123"/>
      </left>
      <right style="thin">
        <color theme="5" tint="0.39985351115451523"/>
      </right>
      <top style="thick">
        <color theme="5" tint="0.39985351115451523"/>
      </top>
      <bottom/>
      <diagonal/>
    </border>
    <border>
      <left style="medium">
        <color theme="5" tint="0.39985351115451523"/>
      </left>
      <right style="thin">
        <color theme="5" tint="0.39985351115451523"/>
      </right>
      <top style="medium">
        <color theme="5" tint="0.39985351115451523"/>
      </top>
      <bottom style="thin">
        <color theme="5" tint="0.39985351115451523"/>
      </bottom>
      <diagonal/>
    </border>
    <border>
      <left style="thin">
        <color theme="5" tint="0.39985351115451523"/>
      </left>
      <right/>
      <top style="medium">
        <color theme="5" tint="0.39985351115451523"/>
      </top>
      <bottom style="thin">
        <color theme="5" tint="0.39985351115451523"/>
      </bottom>
      <diagonal/>
    </border>
    <border>
      <left style="thin">
        <color theme="5" tint="0.39982299264503923"/>
      </left>
      <right/>
      <top style="medium">
        <color theme="5" tint="0.39985351115451523"/>
      </top>
      <bottom/>
      <diagonal/>
    </border>
    <border>
      <left/>
      <right/>
      <top style="medium">
        <color theme="5" tint="0.39985351115451523"/>
      </top>
      <bottom/>
      <diagonal/>
    </border>
    <border>
      <left/>
      <right style="medium">
        <color theme="5" tint="0.39985351115451523"/>
      </right>
      <top style="medium">
        <color theme="5" tint="0.39985351115451523"/>
      </top>
      <bottom/>
      <diagonal/>
    </border>
    <border>
      <left style="medium">
        <color theme="5" tint="0.39985351115451523"/>
      </left>
      <right style="thin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/>
      <right style="medium">
        <color theme="5" tint="0.39985351115451523"/>
      </right>
      <top/>
      <bottom style="thin">
        <color theme="5" tint="0.39985351115451523"/>
      </bottom>
      <diagonal/>
    </border>
    <border>
      <left/>
      <right style="medium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 style="medium">
        <color theme="5" tint="0.39985351115451523"/>
      </left>
      <right style="thin">
        <color theme="5" tint="0.39985351115451523"/>
      </right>
      <top style="thin">
        <color theme="5" tint="0.39985351115451523"/>
      </top>
      <bottom style="thin">
        <color theme="5" tint="0.39988402966399123"/>
      </bottom>
      <diagonal/>
    </border>
    <border>
      <left/>
      <right style="medium">
        <color theme="5" tint="0.39985351115451523"/>
      </right>
      <top style="thin">
        <color theme="5" tint="0.39985351115451523"/>
      </top>
      <bottom/>
      <diagonal/>
    </border>
    <border>
      <left style="medium">
        <color theme="5" tint="0.39985351115451523"/>
      </left>
      <right/>
      <top/>
      <bottom/>
      <diagonal/>
    </border>
    <border>
      <left/>
      <right style="medium">
        <color theme="5" tint="0.39985351115451523"/>
      </right>
      <top/>
      <bottom style="thin">
        <color theme="5" tint="0.39988402966399123"/>
      </bottom>
      <diagonal/>
    </border>
    <border>
      <left style="medium">
        <color theme="5" tint="0.39985351115451523"/>
      </left>
      <right/>
      <top style="medium">
        <color theme="5" tint="0.39985351115451523"/>
      </top>
      <bottom style="thick">
        <color theme="5" tint="0.39985351115451523"/>
      </bottom>
      <diagonal/>
    </border>
    <border>
      <left/>
      <right style="medium">
        <color theme="5" tint="0.39985351115451523"/>
      </right>
      <top style="thin">
        <color theme="5" tint="0.39988402966399123"/>
      </top>
      <bottom style="thin">
        <color theme="5" tint="0.39979247413556324"/>
      </bottom>
      <diagonal/>
    </border>
    <border>
      <left style="medium">
        <color theme="5" tint="0.39985351115451523"/>
      </left>
      <right/>
      <top style="medium">
        <color theme="5" tint="0.39985351115451523"/>
      </top>
      <bottom/>
      <diagonal/>
    </border>
    <border>
      <left/>
      <right style="thick">
        <color theme="5" tint="0.39985351115451523"/>
      </right>
      <top style="medium">
        <color theme="5" tint="0.39985351115451523"/>
      </top>
      <bottom/>
      <diagonal/>
    </border>
    <border>
      <left/>
      <right style="medium">
        <color theme="5" tint="0.39985351115451523"/>
      </right>
      <top style="thin">
        <color theme="5" tint="0.39979247413556324"/>
      </top>
      <bottom/>
      <diagonal/>
    </border>
    <border>
      <left style="medium">
        <color theme="5" tint="0.39982299264503923"/>
      </left>
      <right/>
      <top style="medium">
        <color theme="5" tint="0.39982299264503923"/>
      </top>
      <bottom style="thin">
        <color theme="5" tint="0.39982299264503923"/>
      </bottom>
      <diagonal/>
    </border>
    <border>
      <left/>
      <right/>
      <top style="medium">
        <color theme="5" tint="0.39982299264503923"/>
      </top>
      <bottom style="thin">
        <color theme="5" tint="0.399822992645039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thin">
        <color theme="5" tint="0.39982299264503923"/>
      </bottom>
      <diagonal/>
    </border>
    <border>
      <left style="medium">
        <color theme="5" tint="0.39982299264503923"/>
      </left>
      <right/>
      <top style="thin">
        <color theme="5" tint="0.39979247413556324"/>
      </top>
      <bottom style="medium">
        <color theme="5" tint="0.39982299264503923"/>
      </bottom>
      <diagonal/>
    </border>
    <border>
      <left/>
      <right/>
      <top style="thin">
        <color theme="5" tint="0.39979247413556324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79247413556324"/>
      </top>
      <bottom style="medium">
        <color theme="5" tint="0.39982299264503923"/>
      </bottom>
      <diagonal/>
    </border>
    <border>
      <left style="thin">
        <color theme="5" tint="0.39982299264503923"/>
      </left>
      <right/>
      <top style="thin">
        <color theme="5" tint="0.39979247413556324"/>
      </top>
      <bottom/>
      <diagonal/>
    </border>
    <border>
      <left style="thin">
        <color theme="5" tint="0.39985351115451523"/>
      </left>
      <right style="thin">
        <color theme="5" tint="0.39985351115451523"/>
      </right>
      <top style="thin">
        <color theme="5" tint="0.39982299264503923"/>
      </top>
      <bottom style="thin">
        <color theme="5" tint="0.39982299264503923"/>
      </bottom>
      <diagonal/>
    </border>
    <border>
      <left/>
      <right/>
      <top style="thin">
        <color theme="5" tint="0.39982299264503923"/>
      </top>
      <bottom style="thin">
        <color theme="5" tint="0.39982299264503923"/>
      </bottom>
      <diagonal/>
    </border>
    <border>
      <left/>
      <right style="medium">
        <color theme="5" tint="0.39985351115451523"/>
      </right>
      <top style="thin">
        <color theme="5" tint="0.39982299264503923"/>
      </top>
      <bottom style="thin">
        <color theme="5" tint="0.39982299264503923"/>
      </bottom>
      <diagonal/>
    </border>
    <border>
      <left style="thin">
        <color theme="5" tint="0.39985351115451523"/>
      </left>
      <right style="thin">
        <color theme="5" tint="0.39985351115451523"/>
      </right>
      <top style="thin">
        <color theme="5" tint="0.39982299264503923"/>
      </top>
      <bottom style="thin">
        <color theme="5" tint="0.39985351115451523"/>
      </bottom>
      <diagonal/>
    </border>
    <border>
      <left style="medium">
        <color theme="5" tint="0.39988402966399123"/>
      </left>
      <right style="thin">
        <color theme="5" tint="0.39985351115451523"/>
      </right>
      <top style="thin">
        <color theme="5" tint="0.39985351115451523"/>
      </top>
      <bottom style="thin">
        <color theme="5" tint="0.39985351115451523"/>
      </bottom>
      <diagonal/>
    </border>
    <border>
      <left/>
      <right/>
      <top/>
      <bottom style="medium">
        <color theme="5" tint="0.3998229926450392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6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2" fontId="0" fillId="2" borderId="1" xfId="0" applyNumberFormat="1" applyFill="1" applyBorder="1"/>
    <xf numFmtId="0" fontId="0" fillId="2" borderId="6" xfId="0" applyFill="1" applyBorder="1"/>
    <xf numFmtId="2" fontId="0" fillId="2" borderId="9" xfId="0" applyNumberFormat="1" applyFill="1" applyBorder="1"/>
    <xf numFmtId="0" fontId="0" fillId="2" borderId="9" xfId="0" applyFill="1" applyBorder="1"/>
    <xf numFmtId="2" fontId="0" fillId="3" borderId="13" xfId="0" applyNumberFormat="1" applyFill="1" applyBorder="1"/>
    <xf numFmtId="2" fontId="0" fillId="2" borderId="13" xfId="0" applyNumberFormat="1" applyFill="1" applyBorder="1"/>
    <xf numFmtId="165" fontId="0" fillId="2" borderId="13" xfId="0" applyNumberFormat="1" applyFill="1" applyBorder="1"/>
    <xf numFmtId="2" fontId="0" fillId="3" borderId="14" xfId="0" applyNumberFormat="1" applyFill="1" applyBorder="1" applyAlignment="1">
      <alignment vertical="center"/>
    </xf>
    <xf numFmtId="165" fontId="0" fillId="3" borderId="13" xfId="0" applyNumberFormat="1" applyFill="1" applyBorder="1"/>
    <xf numFmtId="165" fontId="6" fillId="3" borderId="13" xfId="0" applyNumberFormat="1" applyFont="1" applyFill="1" applyBorder="1"/>
    <xf numFmtId="165" fontId="0" fillId="3" borderId="13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4" borderId="1" xfId="0" applyNumberFormat="1" applyFill="1" applyBorder="1"/>
    <xf numFmtId="0" fontId="0" fillId="2" borderId="24" xfId="0" applyFill="1" applyBorder="1"/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6" xfId="0" applyBorder="1"/>
    <xf numFmtId="0" fontId="0" fillId="3" borderId="24" xfId="0" applyFill="1" applyBorder="1"/>
    <xf numFmtId="165" fontId="9" fillId="3" borderId="17" xfId="0" applyNumberFormat="1" applyFont="1" applyFill="1" applyBorder="1"/>
    <xf numFmtId="0" fontId="0" fillId="4" borderId="24" xfId="0" applyFill="1" applyBorder="1"/>
    <xf numFmtId="2" fontId="0" fillId="4" borderId="1" xfId="0" applyNumberFormat="1" applyFill="1" applyBorder="1"/>
    <xf numFmtId="164" fontId="0" fillId="2" borderId="1" xfId="0" applyNumberFormat="1" applyFill="1" applyBorder="1"/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64" fontId="6" fillId="3" borderId="1" xfId="0" quotePrefix="1" applyNumberFormat="1" applyFont="1" applyFill="1" applyBorder="1"/>
    <xf numFmtId="0" fontId="0" fillId="0" borderId="0" xfId="0" applyAlignment="1">
      <alignment wrapText="1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165" fontId="9" fillId="3" borderId="68" xfId="0" applyNumberFormat="1" applyFont="1" applyFill="1" applyBorder="1"/>
    <xf numFmtId="0" fontId="0" fillId="0" borderId="73" xfId="0" applyBorder="1"/>
    <xf numFmtId="2" fontId="0" fillId="2" borderId="74" xfId="0" applyNumberFormat="1" applyFill="1" applyBorder="1"/>
    <xf numFmtId="0" fontId="0" fillId="0" borderId="75" xfId="0" applyBorder="1"/>
    <xf numFmtId="0" fontId="0" fillId="0" borderId="79" xfId="0" applyBorder="1"/>
    <xf numFmtId="164" fontId="6" fillId="3" borderId="80" xfId="0" quotePrefix="1" applyNumberFormat="1" applyFont="1" applyFill="1" applyBorder="1"/>
    <xf numFmtId="2" fontId="0" fillId="3" borderId="84" xfId="0" applyNumberFormat="1" applyFill="1" applyBorder="1"/>
    <xf numFmtId="165" fontId="0" fillId="2" borderId="84" xfId="0" applyNumberFormat="1" applyFill="1" applyBorder="1"/>
    <xf numFmtId="165" fontId="0" fillId="3" borderId="84" xfId="0" applyNumberFormat="1" applyFill="1" applyBorder="1"/>
    <xf numFmtId="0" fontId="0" fillId="0" borderId="86" xfId="0" applyBorder="1"/>
    <xf numFmtId="2" fontId="0" fillId="3" borderId="87" xfId="0" applyNumberFormat="1" applyFill="1" applyBorder="1" applyAlignment="1">
      <alignment vertical="center"/>
    </xf>
    <xf numFmtId="0" fontId="0" fillId="0" borderId="91" xfId="0" applyBorder="1"/>
    <xf numFmtId="0" fontId="0" fillId="0" borderId="94" xfId="0" applyBorder="1"/>
    <xf numFmtId="0" fontId="0" fillId="0" borderId="96" xfId="0" applyBorder="1"/>
    <xf numFmtId="0" fontId="11" fillId="0" borderId="10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left" vertical="center"/>
    </xf>
    <xf numFmtId="2" fontId="11" fillId="0" borderId="109" xfId="0" applyNumberFormat="1" applyFont="1" applyBorder="1" applyAlignment="1">
      <alignment horizontal="center" vertical="center" wrapText="1"/>
    </xf>
    <xf numFmtId="0" fontId="0" fillId="0" borderId="112" xfId="0" applyBorder="1"/>
    <xf numFmtId="2" fontId="0" fillId="3" borderId="113" xfId="0" applyNumberFormat="1" applyFill="1" applyBorder="1" applyAlignment="1">
      <alignment vertical="center"/>
    </xf>
    <xf numFmtId="0" fontId="0" fillId="0" borderId="117" xfId="0" applyBorder="1"/>
    <xf numFmtId="0" fontId="0" fillId="0" borderId="117" xfId="0" applyBorder="1" applyAlignment="1">
      <alignment wrapText="1"/>
    </xf>
    <xf numFmtId="0" fontId="0" fillId="0" borderId="120" xfId="0" applyBorder="1"/>
    <xf numFmtId="0" fontId="0" fillId="0" borderId="122" xfId="0" applyBorder="1"/>
    <xf numFmtId="2" fontId="0" fillId="3" borderId="108" xfId="0" applyNumberFormat="1" applyFill="1" applyBorder="1"/>
    <xf numFmtId="165" fontId="0" fillId="2" borderId="108" xfId="0" applyNumberFormat="1" applyFill="1" applyBorder="1"/>
    <xf numFmtId="165" fontId="0" fillId="3" borderId="108" xfId="0" applyNumberFormat="1" applyFill="1" applyBorder="1"/>
    <xf numFmtId="165" fontId="0" fillId="2" borderId="136" xfId="0" applyNumberFormat="1" applyFill="1" applyBorder="1"/>
    <xf numFmtId="2" fontId="0" fillId="0" borderId="137" xfId="0" applyNumberFormat="1" applyBorder="1" applyAlignment="1">
      <alignment vertical="center"/>
    </xf>
    <xf numFmtId="2" fontId="0" fillId="0" borderId="138" xfId="0" applyNumberFormat="1" applyBorder="1" applyAlignment="1">
      <alignment vertical="center"/>
    </xf>
    <xf numFmtId="2" fontId="0" fillId="3" borderId="139" xfId="0" applyNumberFormat="1" applyFill="1" applyBorder="1"/>
    <xf numFmtId="0" fontId="0" fillId="3" borderId="136" xfId="0" applyFill="1" applyBorder="1"/>
    <xf numFmtId="0" fontId="1" fillId="0" borderId="0" xfId="0" applyFont="1" applyAlignment="1">
      <alignment vertical="top" wrapText="1"/>
    </xf>
    <xf numFmtId="0" fontId="0" fillId="2" borderId="9" xfId="0" applyFill="1" applyBorder="1" applyAlignment="1">
      <alignment horizontal="center" vertical="center"/>
    </xf>
    <xf numFmtId="0" fontId="0" fillId="0" borderId="140" xfId="0" applyBorder="1" applyAlignment="1">
      <alignment wrapText="1"/>
    </xf>
    <xf numFmtId="0" fontId="11" fillId="0" borderId="85" xfId="0" applyFont="1" applyBorder="1" applyAlignment="1">
      <alignment horizontal="left" vertical="center"/>
    </xf>
    <xf numFmtId="2" fontId="11" fillId="0" borderId="81" xfId="0" applyNumberFormat="1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left" vertical="center"/>
    </xf>
    <xf numFmtId="0" fontId="22" fillId="0" borderId="77" xfId="0" applyFont="1" applyBorder="1" applyAlignment="1">
      <alignment horizontal="center" vertical="center"/>
    </xf>
    <xf numFmtId="0" fontId="0" fillId="5" borderId="50" xfId="0" applyFill="1" applyBorder="1" applyAlignment="1">
      <alignment horizontal="left" wrapText="1"/>
    </xf>
    <xf numFmtId="0" fontId="0" fillId="5" borderId="51" xfId="0" applyFill="1" applyBorder="1" applyAlignment="1">
      <alignment horizontal="left" wrapText="1"/>
    </xf>
    <xf numFmtId="0" fontId="0" fillId="5" borderId="52" xfId="0" applyFill="1" applyBorder="1" applyAlignment="1">
      <alignment horizontal="left" wrapText="1"/>
    </xf>
    <xf numFmtId="0" fontId="0" fillId="5" borderId="56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5" borderId="57" xfId="0" applyFill="1" applyBorder="1" applyAlignment="1">
      <alignment horizontal="left" wrapText="1"/>
    </xf>
    <xf numFmtId="0" fontId="0" fillId="5" borderId="53" xfId="0" applyFill="1" applyBorder="1" applyAlignment="1">
      <alignment horizontal="left" wrapText="1"/>
    </xf>
    <xf numFmtId="0" fontId="0" fillId="5" borderId="54" xfId="0" applyFill="1" applyBorder="1" applyAlignment="1">
      <alignment horizontal="left" wrapText="1"/>
    </xf>
    <xf numFmtId="0" fontId="0" fillId="5" borderId="55" xfId="0" applyFill="1" applyBorder="1" applyAlignment="1">
      <alignment horizontal="left" wrapText="1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3" xfId="0" applyBorder="1" applyAlignment="1">
      <alignment horizontal="center"/>
    </xf>
    <xf numFmtId="165" fontId="0" fillId="2" borderId="14" xfId="0" applyNumberFormat="1" applyFill="1" applyBorder="1" applyAlignment="1">
      <alignment horizontal="right" vertical="center"/>
    </xf>
    <xf numFmtId="165" fontId="0" fillId="2" borderId="15" xfId="0" applyNumberFormat="1" applyFill="1" applyBorder="1" applyAlignment="1">
      <alignment horizontal="right" vertical="center"/>
    </xf>
    <xf numFmtId="165" fontId="0" fillId="2" borderId="16" xfId="0" applyNumberFormat="1" applyFill="1" applyBorder="1" applyAlignment="1">
      <alignment horizontal="right" vertic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32" xfId="0" applyBorder="1" applyAlignment="1">
      <alignment horizontal="left"/>
    </xf>
    <xf numFmtId="0" fontId="0" fillId="0" borderId="133" xfId="0" applyBorder="1" applyAlignment="1">
      <alignment horizontal="left"/>
    </xf>
    <xf numFmtId="0" fontId="0" fillId="0" borderId="134" xfId="0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29" xfId="0" applyFont="1" applyBorder="1" applyAlignment="1">
      <alignment horizontal="left" vertical="center" wrapText="1"/>
    </xf>
    <xf numFmtId="0" fontId="2" fillId="0" borderId="130" xfId="0" applyFont="1" applyBorder="1" applyAlignment="1">
      <alignment horizontal="left" vertical="center" wrapText="1"/>
    </xf>
    <xf numFmtId="0" fontId="2" fillId="0" borderId="13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0" fillId="2" borderId="19" xfId="0" applyNumberFormat="1" applyFill="1" applyBorder="1" applyAlignment="1">
      <alignment horizontal="right" vertical="center"/>
    </xf>
    <xf numFmtId="165" fontId="0" fillId="2" borderId="18" xfId="0" applyNumberFormat="1" applyFill="1" applyBorder="1" applyAlignment="1">
      <alignment horizontal="right" vertical="center"/>
    </xf>
    <xf numFmtId="165" fontId="0" fillId="2" borderId="20" xfId="0" applyNumberForma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1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1" fillId="0" borderId="1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8" fillId="0" borderId="10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04" xfId="0" applyFont="1" applyBorder="1" applyAlignment="1">
      <alignment horizontal="left" vertical="center" wrapText="1"/>
    </xf>
    <xf numFmtId="0" fontId="7" fillId="0" borderId="96" xfId="1" applyBorder="1" applyAlignment="1">
      <alignment horizontal="left" vertical="top" wrapText="1"/>
    </xf>
    <xf numFmtId="0" fontId="7" fillId="0" borderId="0" xfId="1" applyBorder="1" applyAlignment="1">
      <alignment horizontal="left" vertical="top" wrapText="1"/>
    </xf>
    <xf numFmtId="0" fontId="7" fillId="0" borderId="105" xfId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126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0" fontId="5" fillId="0" borderId="12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35" xfId="0" applyNumberForma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2" fillId="0" borderId="10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0" fillId="0" borderId="10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95" xfId="0" applyBorder="1" applyAlignment="1">
      <alignment horizontal="center"/>
    </xf>
    <xf numFmtId="165" fontId="0" fillId="2" borderId="45" xfId="0" applyNumberFormat="1" applyFill="1" applyBorder="1" applyAlignment="1">
      <alignment horizontal="right" vertical="center"/>
    </xf>
    <xf numFmtId="165" fontId="0" fillId="2" borderId="46" xfId="0" applyNumberFormat="1" applyFill="1" applyBorder="1" applyAlignment="1">
      <alignment horizontal="right" vertical="center"/>
    </xf>
    <xf numFmtId="165" fontId="0" fillId="2" borderId="47" xfId="0" applyNumberFormat="1" applyFill="1" applyBorder="1" applyAlignment="1">
      <alignment horizontal="right" vertical="center"/>
    </xf>
    <xf numFmtId="0" fontId="0" fillId="0" borderId="97" xfId="0" applyBorder="1" applyAlignment="1">
      <alignment horizontal="center"/>
    </xf>
    <xf numFmtId="0" fontId="5" fillId="0" borderId="98" xfId="0" applyFont="1" applyBorder="1" applyAlignment="1">
      <alignment horizontal="left" vertical="center" wrapText="1"/>
    </xf>
    <xf numFmtId="0" fontId="0" fillId="0" borderId="99" xfId="0" applyBorder="1" applyAlignment="1">
      <alignment horizontal="center"/>
    </xf>
    <xf numFmtId="0" fontId="5" fillId="0" borderId="10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0" fillId="0" borderId="7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</xdr:row>
          <xdr:rowOff>12700</xdr:rowOff>
        </xdr:from>
        <xdr:to>
          <xdr:col>2</xdr:col>
          <xdr:colOff>412750</xdr:colOff>
          <xdr:row>3</xdr:row>
          <xdr:rowOff>171450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</xdr:row>
          <xdr:rowOff>12700</xdr:rowOff>
        </xdr:from>
        <xdr:to>
          <xdr:col>2</xdr:col>
          <xdr:colOff>412750</xdr:colOff>
          <xdr:row>4</xdr:row>
          <xdr:rowOff>171450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</xdr:row>
          <xdr:rowOff>12700</xdr:rowOff>
        </xdr:from>
        <xdr:to>
          <xdr:col>2</xdr:col>
          <xdr:colOff>412750</xdr:colOff>
          <xdr:row>5</xdr:row>
          <xdr:rowOff>171450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0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</xdr:row>
          <xdr:rowOff>12700</xdr:rowOff>
        </xdr:from>
        <xdr:to>
          <xdr:col>2</xdr:col>
          <xdr:colOff>412750</xdr:colOff>
          <xdr:row>6</xdr:row>
          <xdr:rowOff>171450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0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</xdr:row>
          <xdr:rowOff>12700</xdr:rowOff>
        </xdr:from>
        <xdr:to>
          <xdr:col>2</xdr:col>
          <xdr:colOff>412750</xdr:colOff>
          <xdr:row>7</xdr:row>
          <xdr:rowOff>171450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0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</xdr:row>
          <xdr:rowOff>114300</xdr:rowOff>
        </xdr:from>
        <xdr:to>
          <xdr:col>2</xdr:col>
          <xdr:colOff>412750</xdr:colOff>
          <xdr:row>9</xdr:row>
          <xdr:rowOff>279400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0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</xdr:row>
          <xdr:rowOff>12700</xdr:rowOff>
        </xdr:from>
        <xdr:to>
          <xdr:col>2</xdr:col>
          <xdr:colOff>412750</xdr:colOff>
          <xdr:row>10</xdr:row>
          <xdr:rowOff>171450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</xdr:row>
          <xdr:rowOff>12700</xdr:rowOff>
        </xdr:from>
        <xdr:to>
          <xdr:col>1</xdr:col>
          <xdr:colOff>412750</xdr:colOff>
          <xdr:row>3</xdr:row>
          <xdr:rowOff>171450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</xdr:row>
          <xdr:rowOff>12700</xdr:rowOff>
        </xdr:from>
        <xdr:to>
          <xdr:col>1</xdr:col>
          <xdr:colOff>412750</xdr:colOff>
          <xdr:row>5</xdr:row>
          <xdr:rowOff>171450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0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6</xdr:row>
          <xdr:rowOff>12700</xdr:rowOff>
        </xdr:from>
        <xdr:to>
          <xdr:col>1</xdr:col>
          <xdr:colOff>412750</xdr:colOff>
          <xdr:row>6</xdr:row>
          <xdr:rowOff>171450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0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12700</xdr:rowOff>
        </xdr:from>
        <xdr:to>
          <xdr:col>1</xdr:col>
          <xdr:colOff>412750</xdr:colOff>
          <xdr:row>7</xdr:row>
          <xdr:rowOff>171450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0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9</xdr:row>
          <xdr:rowOff>114300</xdr:rowOff>
        </xdr:from>
        <xdr:to>
          <xdr:col>1</xdr:col>
          <xdr:colOff>412750</xdr:colOff>
          <xdr:row>9</xdr:row>
          <xdr:rowOff>279400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0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12700</xdr:rowOff>
        </xdr:from>
        <xdr:to>
          <xdr:col>1</xdr:col>
          <xdr:colOff>419100</xdr:colOff>
          <xdr:row>10</xdr:row>
          <xdr:rowOff>171450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0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8</xdr:row>
          <xdr:rowOff>12700</xdr:rowOff>
        </xdr:from>
        <xdr:to>
          <xdr:col>1</xdr:col>
          <xdr:colOff>412750</xdr:colOff>
          <xdr:row>8</xdr:row>
          <xdr:rowOff>171450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0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</xdr:row>
          <xdr:rowOff>12700</xdr:rowOff>
        </xdr:from>
        <xdr:to>
          <xdr:col>2</xdr:col>
          <xdr:colOff>412750</xdr:colOff>
          <xdr:row>8</xdr:row>
          <xdr:rowOff>171450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0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104774</xdr:colOff>
      <xdr:row>12</xdr:row>
      <xdr:rowOff>82114</xdr:rowOff>
    </xdr:from>
    <xdr:to>
      <xdr:col>13</xdr:col>
      <xdr:colOff>0</xdr:colOff>
      <xdr:row>21</xdr:row>
      <xdr:rowOff>82844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4" y="3177739"/>
          <a:ext cx="3009901" cy="21565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4</xdr:row>
          <xdr:rowOff>12700</xdr:rowOff>
        </xdr:from>
        <xdr:to>
          <xdr:col>1</xdr:col>
          <xdr:colOff>412750</xdr:colOff>
          <xdr:row>4</xdr:row>
          <xdr:rowOff>171450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0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</xdr:row>
          <xdr:rowOff>12700</xdr:rowOff>
        </xdr:from>
        <xdr:to>
          <xdr:col>1</xdr:col>
          <xdr:colOff>412750</xdr:colOff>
          <xdr:row>3</xdr:row>
          <xdr:rowOff>171450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0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</xdr:row>
          <xdr:rowOff>12700</xdr:rowOff>
        </xdr:from>
        <xdr:to>
          <xdr:col>1</xdr:col>
          <xdr:colOff>412750</xdr:colOff>
          <xdr:row>3</xdr:row>
          <xdr:rowOff>171450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0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</xdr:row>
          <xdr:rowOff>12700</xdr:rowOff>
        </xdr:from>
        <xdr:to>
          <xdr:col>2</xdr:col>
          <xdr:colOff>412750</xdr:colOff>
          <xdr:row>3</xdr:row>
          <xdr:rowOff>171450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</xdr:row>
          <xdr:rowOff>12700</xdr:rowOff>
        </xdr:from>
        <xdr:to>
          <xdr:col>2</xdr:col>
          <xdr:colOff>412750</xdr:colOff>
          <xdr:row>4</xdr:row>
          <xdr:rowOff>171450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</xdr:row>
          <xdr:rowOff>12700</xdr:rowOff>
        </xdr:from>
        <xdr:to>
          <xdr:col>2</xdr:col>
          <xdr:colOff>412750</xdr:colOff>
          <xdr:row>5</xdr:row>
          <xdr:rowOff>171450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</xdr:row>
          <xdr:rowOff>12700</xdr:rowOff>
        </xdr:from>
        <xdr:to>
          <xdr:col>2</xdr:col>
          <xdr:colOff>412750</xdr:colOff>
          <xdr:row>6</xdr:row>
          <xdr:rowOff>171450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</xdr:row>
          <xdr:rowOff>12700</xdr:rowOff>
        </xdr:from>
        <xdr:to>
          <xdr:col>2</xdr:col>
          <xdr:colOff>412750</xdr:colOff>
          <xdr:row>7</xdr:row>
          <xdr:rowOff>171450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</xdr:row>
          <xdr:rowOff>114300</xdr:rowOff>
        </xdr:from>
        <xdr:to>
          <xdr:col>2</xdr:col>
          <xdr:colOff>412750</xdr:colOff>
          <xdr:row>10</xdr:row>
          <xdr:rowOff>88900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</xdr:row>
          <xdr:rowOff>12700</xdr:rowOff>
        </xdr:from>
        <xdr:to>
          <xdr:col>2</xdr:col>
          <xdr:colOff>412750</xdr:colOff>
          <xdr:row>10</xdr:row>
          <xdr:rowOff>171450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</xdr:row>
          <xdr:rowOff>12700</xdr:rowOff>
        </xdr:from>
        <xdr:to>
          <xdr:col>1</xdr:col>
          <xdr:colOff>412750</xdr:colOff>
          <xdr:row>3</xdr:row>
          <xdr:rowOff>171450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5</xdr:row>
          <xdr:rowOff>12700</xdr:rowOff>
        </xdr:from>
        <xdr:to>
          <xdr:col>1</xdr:col>
          <xdr:colOff>412750</xdr:colOff>
          <xdr:row>5</xdr:row>
          <xdr:rowOff>171450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6</xdr:row>
          <xdr:rowOff>12700</xdr:rowOff>
        </xdr:from>
        <xdr:to>
          <xdr:col>1</xdr:col>
          <xdr:colOff>412750</xdr:colOff>
          <xdr:row>6</xdr:row>
          <xdr:rowOff>171450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12700</xdr:rowOff>
        </xdr:from>
        <xdr:to>
          <xdr:col>1</xdr:col>
          <xdr:colOff>412750</xdr:colOff>
          <xdr:row>7</xdr:row>
          <xdr:rowOff>171450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9</xdr:row>
          <xdr:rowOff>114300</xdr:rowOff>
        </xdr:from>
        <xdr:to>
          <xdr:col>1</xdr:col>
          <xdr:colOff>412750</xdr:colOff>
          <xdr:row>10</xdr:row>
          <xdr:rowOff>88900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12700</xdr:rowOff>
        </xdr:from>
        <xdr:to>
          <xdr:col>1</xdr:col>
          <xdr:colOff>419100</xdr:colOff>
          <xdr:row>10</xdr:row>
          <xdr:rowOff>171450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8</xdr:row>
          <xdr:rowOff>12700</xdr:rowOff>
        </xdr:from>
        <xdr:to>
          <xdr:col>1</xdr:col>
          <xdr:colOff>412750</xdr:colOff>
          <xdr:row>8</xdr:row>
          <xdr:rowOff>171450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1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</xdr:row>
          <xdr:rowOff>12700</xdr:rowOff>
        </xdr:from>
        <xdr:to>
          <xdr:col>2</xdr:col>
          <xdr:colOff>412750</xdr:colOff>
          <xdr:row>8</xdr:row>
          <xdr:rowOff>171450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1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19049</xdr:colOff>
      <xdr:row>13</xdr:row>
      <xdr:rowOff>19053</xdr:rowOff>
    </xdr:from>
    <xdr:to>
      <xdr:col>10</xdr:col>
      <xdr:colOff>666750</xdr:colOff>
      <xdr:row>26</xdr:row>
      <xdr:rowOff>342902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724650" y="3765552"/>
          <a:ext cx="3162299" cy="21336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</xdr:row>
          <xdr:rowOff>406400</xdr:rowOff>
        </xdr:from>
        <xdr:to>
          <xdr:col>1</xdr:col>
          <xdr:colOff>488950</xdr:colOff>
          <xdr:row>5</xdr:row>
          <xdr:rowOff>25400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1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vaswcd.org/wp-content/uploads/2020/07/FY2021_VCAP-BMP-Manual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drawing" Target="../drawings/drawing2.xml"/><Relationship Id="rId21" Type="http://schemas.openxmlformats.org/officeDocument/2006/relationships/comments" Target="../comments2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hyperlink" Target="https://vaswcd.org/wp-content/uploads/2020/07/FY2021_VCAP-BMP-Manual.pdf" TargetMode="Externa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opLeftCell="A10" workbookViewId="0">
      <selection activeCell="B13" sqref="B13"/>
    </sheetView>
  </sheetViews>
  <sheetFormatPr defaultRowHeight="14.5" x14ac:dyDescent="0.35"/>
  <cols>
    <col min="1" max="1" width="37.81640625" customWidth="1"/>
    <col min="4" max="4" width="14.26953125" customWidth="1"/>
    <col min="7" max="7" width="13" customWidth="1"/>
    <col min="8" max="8" width="1.54296875" customWidth="1"/>
    <col min="9" max="9" width="11.453125" customWidth="1"/>
    <col min="11" max="11" width="12" customWidth="1"/>
    <col min="13" max="13" width="3.453125" customWidth="1"/>
  </cols>
  <sheetData>
    <row r="1" spans="1:12" ht="35.25" customHeight="1" thickTop="1" thickBot="1" x14ac:dyDescent="0.4">
      <c r="A1" s="126" t="s">
        <v>33</v>
      </c>
      <c r="B1" s="127"/>
      <c r="C1" s="127"/>
      <c r="D1" s="127"/>
      <c r="E1" s="127"/>
      <c r="F1" s="127"/>
      <c r="G1" s="128"/>
    </row>
    <row r="2" spans="1:12" ht="16.5" thickTop="1" thickBot="1" x14ac:dyDescent="0.4">
      <c r="A2" s="120" t="s">
        <v>19</v>
      </c>
      <c r="B2" s="121"/>
      <c r="C2" s="121"/>
      <c r="D2" s="121"/>
      <c r="E2" s="121"/>
      <c r="F2" s="121"/>
      <c r="G2" s="122"/>
    </row>
    <row r="3" spans="1:12" ht="15" customHeight="1" thickTop="1" thickBot="1" x14ac:dyDescent="0.4">
      <c r="A3" s="29" t="s">
        <v>34</v>
      </c>
      <c r="B3" s="28" t="s">
        <v>67</v>
      </c>
      <c r="C3" s="28" t="s">
        <v>3</v>
      </c>
      <c r="D3" s="138" t="s">
        <v>35</v>
      </c>
      <c r="E3" s="138"/>
      <c r="F3" s="138"/>
      <c r="G3" s="138"/>
    </row>
    <row r="4" spans="1:12" ht="36" customHeight="1" thickTop="1" thickBot="1" x14ac:dyDescent="0.4">
      <c r="A4" s="4" t="s">
        <v>61</v>
      </c>
      <c r="B4" s="70"/>
      <c r="C4" s="70"/>
      <c r="D4" s="139" t="s">
        <v>54</v>
      </c>
      <c r="E4" s="140"/>
      <c r="F4" s="140"/>
      <c r="G4" s="141"/>
      <c r="I4" s="19"/>
      <c r="J4" s="150" t="s">
        <v>25</v>
      </c>
      <c r="K4" s="150"/>
      <c r="L4" s="17"/>
    </row>
    <row r="5" spans="1:12" ht="15" thickBot="1" x14ac:dyDescent="0.4">
      <c r="A5" s="2" t="s">
        <v>4</v>
      </c>
      <c r="B5" s="1"/>
      <c r="C5" s="1"/>
      <c r="D5" s="95" t="s">
        <v>47</v>
      </c>
      <c r="E5" s="96"/>
      <c r="F5" s="96"/>
      <c r="G5" s="97"/>
      <c r="I5" s="23"/>
      <c r="J5" s="20" t="s">
        <v>26</v>
      </c>
      <c r="K5" s="21"/>
      <c r="L5" s="17"/>
    </row>
    <row r="6" spans="1:12" ht="15" thickBot="1" x14ac:dyDescent="0.4">
      <c r="A6" s="2" t="s">
        <v>17</v>
      </c>
      <c r="B6" s="1"/>
      <c r="C6" s="1"/>
      <c r="D6" s="95" t="s">
        <v>48</v>
      </c>
      <c r="E6" s="96"/>
      <c r="F6" s="96"/>
      <c r="G6" s="97"/>
      <c r="I6" s="25"/>
      <c r="J6" s="157" t="s">
        <v>27</v>
      </c>
      <c r="K6" s="157"/>
    </row>
    <row r="7" spans="1:12" ht="15" thickBot="1" x14ac:dyDescent="0.4">
      <c r="A7" s="2" t="s">
        <v>18</v>
      </c>
      <c r="B7" s="1"/>
      <c r="C7" s="1"/>
      <c r="D7" s="95" t="s">
        <v>49</v>
      </c>
      <c r="E7" s="96"/>
      <c r="F7" s="96"/>
      <c r="G7" s="97"/>
      <c r="I7" s="22"/>
      <c r="J7" s="158"/>
      <c r="K7" s="158"/>
    </row>
    <row r="8" spans="1:12" x14ac:dyDescent="0.35">
      <c r="A8" s="2" t="s">
        <v>0</v>
      </c>
      <c r="B8" s="1"/>
      <c r="C8" s="1"/>
      <c r="D8" s="95" t="s">
        <v>50</v>
      </c>
      <c r="E8" s="96"/>
      <c r="F8" s="96"/>
      <c r="G8" s="97"/>
      <c r="I8" s="78" t="s">
        <v>38</v>
      </c>
      <c r="J8" s="79"/>
      <c r="K8" s="80"/>
    </row>
    <row r="9" spans="1:12" x14ac:dyDescent="0.35">
      <c r="A9" s="2" t="s">
        <v>20</v>
      </c>
      <c r="B9" s="1"/>
      <c r="C9" s="1"/>
      <c r="D9" s="95" t="s">
        <v>62</v>
      </c>
      <c r="E9" s="96"/>
      <c r="F9" s="96"/>
      <c r="G9" s="97"/>
      <c r="I9" s="81"/>
      <c r="J9" s="82"/>
      <c r="K9" s="83"/>
    </row>
    <row r="10" spans="1:12" ht="29" x14ac:dyDescent="0.35">
      <c r="A10" s="3" t="s">
        <v>1</v>
      </c>
      <c r="B10" s="1"/>
      <c r="C10" s="1"/>
      <c r="D10" s="95" t="s">
        <v>51</v>
      </c>
      <c r="E10" s="96"/>
      <c r="F10" s="96"/>
      <c r="G10" s="97"/>
      <c r="I10" s="81"/>
      <c r="J10" s="82"/>
      <c r="K10" s="83"/>
    </row>
    <row r="11" spans="1:12" ht="15" thickBot="1" x14ac:dyDescent="0.4">
      <c r="A11" s="5" t="s">
        <v>22</v>
      </c>
      <c r="B11" s="7"/>
      <c r="C11" s="7"/>
      <c r="D11" s="145" t="s">
        <v>63</v>
      </c>
      <c r="E11" s="146"/>
      <c r="F11" s="146"/>
      <c r="G11" s="147"/>
      <c r="I11" s="84"/>
      <c r="J11" s="85"/>
      <c r="K11" s="86"/>
    </row>
    <row r="12" spans="1:12" ht="16.5" thickTop="1" thickBot="1" x14ac:dyDescent="0.4">
      <c r="A12" s="120" t="s">
        <v>14</v>
      </c>
      <c r="B12" s="121"/>
      <c r="C12" s="121"/>
      <c r="D12" s="121"/>
      <c r="E12" s="121"/>
      <c r="F12" s="121"/>
      <c r="G12" s="122"/>
    </row>
    <row r="13" spans="1:12" ht="15" thickTop="1" x14ac:dyDescent="0.35">
      <c r="A13" s="4" t="s">
        <v>5</v>
      </c>
      <c r="B13" s="8">
        <v>0</v>
      </c>
      <c r="C13" s="162" t="s">
        <v>44</v>
      </c>
      <c r="D13" s="163"/>
      <c r="E13" s="163"/>
      <c r="F13" s="163"/>
      <c r="G13" s="164"/>
    </row>
    <row r="14" spans="1:12" x14ac:dyDescent="0.35">
      <c r="A14" s="2" t="s">
        <v>6</v>
      </c>
      <c r="B14" s="6">
        <v>0</v>
      </c>
      <c r="C14" s="95" t="s">
        <v>45</v>
      </c>
      <c r="D14" s="96"/>
      <c r="E14" s="96"/>
      <c r="F14" s="96"/>
      <c r="G14" s="97"/>
    </row>
    <row r="15" spans="1:12" x14ac:dyDescent="0.35">
      <c r="A15" s="2" t="s">
        <v>32</v>
      </c>
      <c r="B15" s="26">
        <v>0.4</v>
      </c>
      <c r="C15" s="95" t="s">
        <v>66</v>
      </c>
      <c r="D15" s="96"/>
      <c r="E15" s="96"/>
      <c r="F15" s="96"/>
      <c r="G15" s="96"/>
    </row>
    <row r="16" spans="1:12" x14ac:dyDescent="0.35">
      <c r="A16" s="2" t="s">
        <v>2</v>
      </c>
      <c r="B16" s="18">
        <v>1</v>
      </c>
      <c r="C16" s="165" t="s">
        <v>46</v>
      </c>
      <c r="D16" s="166"/>
      <c r="E16" s="166"/>
      <c r="F16" s="166"/>
      <c r="G16" s="167"/>
    </row>
    <row r="17" spans="1:13" ht="29.25" customHeight="1" x14ac:dyDescent="0.35">
      <c r="A17" s="2" t="s">
        <v>58</v>
      </c>
      <c r="B17" s="27">
        <v>3.5</v>
      </c>
      <c r="C17" s="142" t="s">
        <v>53</v>
      </c>
      <c r="D17" s="143"/>
      <c r="E17" s="143"/>
      <c r="F17" s="143"/>
      <c r="G17" s="144"/>
    </row>
    <row r="18" spans="1:13" x14ac:dyDescent="0.35">
      <c r="A18" s="2" t="s">
        <v>40</v>
      </c>
      <c r="B18" s="30">
        <f>(B13*0.95*(B16/12))+(B14*0.25*(B16/12))</f>
        <v>0</v>
      </c>
      <c r="C18" s="95" t="s">
        <v>59</v>
      </c>
      <c r="D18" s="96"/>
      <c r="E18" s="96"/>
      <c r="F18" s="96"/>
      <c r="G18" s="97"/>
    </row>
    <row r="19" spans="1:13" ht="15" thickBot="1" x14ac:dyDescent="0.4">
      <c r="A19" s="2" t="s">
        <v>36</v>
      </c>
      <c r="B19" s="30">
        <f>((B13*0.95*B16)/(12*B15*B17))+((B14*0.25*B16)/(12*B15*B17))</f>
        <v>0</v>
      </c>
      <c r="C19" s="145" t="s">
        <v>60</v>
      </c>
      <c r="D19" s="146"/>
      <c r="E19" s="146"/>
      <c r="F19" s="146"/>
      <c r="G19" s="147"/>
    </row>
    <row r="20" spans="1:13" ht="16.5" thickTop="1" thickBot="1" x14ac:dyDescent="0.4">
      <c r="A20" s="132" t="s">
        <v>10</v>
      </c>
      <c r="B20" s="133"/>
      <c r="C20" s="133"/>
      <c r="D20" s="133"/>
      <c r="E20" s="133"/>
      <c r="F20" s="133"/>
      <c r="G20" s="134"/>
    </row>
    <row r="21" spans="1:13" ht="30" thickTop="1" thickBot="1" x14ac:dyDescent="0.4">
      <c r="A21" s="53" t="s">
        <v>28</v>
      </c>
      <c r="B21" s="54" t="s">
        <v>37</v>
      </c>
      <c r="C21" s="51" t="s">
        <v>7</v>
      </c>
      <c r="D21" s="52" t="s">
        <v>15</v>
      </c>
      <c r="E21" s="51" t="s">
        <v>8</v>
      </c>
      <c r="F21" s="148"/>
      <c r="G21" s="149"/>
    </row>
    <row r="22" spans="1:13" ht="15" thickBot="1" x14ac:dyDescent="0.4">
      <c r="A22" s="55" t="s">
        <v>11</v>
      </c>
      <c r="B22" s="56">
        <f>B19</f>
        <v>0</v>
      </c>
      <c r="C22" s="87"/>
      <c r="D22" s="88"/>
      <c r="E22" s="88"/>
      <c r="F22" s="88"/>
      <c r="G22" s="89"/>
    </row>
    <row r="23" spans="1:13" ht="15" customHeight="1" x14ac:dyDescent="0.35">
      <c r="A23" s="57" t="s">
        <v>52</v>
      </c>
      <c r="B23" s="13">
        <f>B17</f>
        <v>3.5</v>
      </c>
      <c r="C23" s="67">
        <f>(B22*B23)/27</f>
        <v>0</v>
      </c>
      <c r="D23" s="64">
        <v>0</v>
      </c>
      <c r="E23" s="68">
        <f>C23*D23</f>
        <v>0</v>
      </c>
      <c r="F23" s="65"/>
      <c r="G23" s="66"/>
      <c r="I23" s="98" t="s">
        <v>64</v>
      </c>
      <c r="J23" s="99"/>
      <c r="K23" s="99"/>
      <c r="L23" s="99"/>
      <c r="M23" s="100"/>
    </row>
    <row r="24" spans="1:13" x14ac:dyDescent="0.35">
      <c r="A24" s="57" t="s">
        <v>30</v>
      </c>
      <c r="B24" s="11">
        <v>0</v>
      </c>
      <c r="C24" s="43">
        <f>(B22*B24)/27</f>
        <v>0</v>
      </c>
      <c r="D24" s="44">
        <v>0</v>
      </c>
      <c r="E24" s="45">
        <f>C24*D24</f>
        <v>0</v>
      </c>
      <c r="F24" s="111"/>
      <c r="G24" s="112"/>
      <c r="I24" s="101"/>
      <c r="J24" s="102"/>
      <c r="K24" s="102"/>
      <c r="L24" s="102"/>
      <c r="M24" s="103"/>
    </row>
    <row r="25" spans="1:13" x14ac:dyDescent="0.35">
      <c r="A25" s="57" t="s">
        <v>31</v>
      </c>
      <c r="B25" s="10">
        <f>B24+B23</f>
        <v>3.5</v>
      </c>
      <c r="C25" s="10">
        <f>(B22*B25)/27</f>
        <v>0</v>
      </c>
      <c r="D25" s="12">
        <v>0</v>
      </c>
      <c r="E25" s="15">
        <f t="shared" ref="E25" si="0">C25*D25</f>
        <v>0</v>
      </c>
      <c r="F25" s="113"/>
      <c r="G25" s="114"/>
      <c r="I25" s="101"/>
      <c r="J25" s="102"/>
      <c r="K25" s="102"/>
      <c r="L25" s="102"/>
      <c r="M25" s="103"/>
    </row>
    <row r="26" spans="1:13" ht="29" x14ac:dyDescent="0.35">
      <c r="A26" s="58" t="s">
        <v>9</v>
      </c>
      <c r="B26" s="92">
        <v>0</v>
      </c>
      <c r="C26" s="93"/>
      <c r="D26" s="94"/>
      <c r="E26" s="16">
        <f>B26</f>
        <v>0</v>
      </c>
      <c r="F26" s="113"/>
      <c r="G26" s="114"/>
      <c r="I26" s="101"/>
      <c r="J26" s="102"/>
      <c r="K26" s="102"/>
      <c r="L26" s="102"/>
      <c r="M26" s="103"/>
    </row>
    <row r="27" spans="1:13" x14ac:dyDescent="0.35">
      <c r="A27" s="57" t="s">
        <v>12</v>
      </c>
      <c r="B27" s="92">
        <v>0</v>
      </c>
      <c r="C27" s="93"/>
      <c r="D27" s="94"/>
      <c r="E27" s="14">
        <f t="shared" ref="E27:E29" si="1">B27</f>
        <v>0</v>
      </c>
      <c r="F27" s="113"/>
      <c r="G27" s="114"/>
      <c r="I27" s="101"/>
      <c r="J27" s="102"/>
      <c r="K27" s="102"/>
      <c r="L27" s="102"/>
      <c r="M27" s="103"/>
    </row>
    <row r="28" spans="1:13" ht="15" thickBot="1" x14ac:dyDescent="0.4">
      <c r="A28" s="59" t="s">
        <v>13</v>
      </c>
      <c r="B28" s="92">
        <v>0</v>
      </c>
      <c r="C28" s="93"/>
      <c r="D28" s="94"/>
      <c r="E28" s="14">
        <f>B28</f>
        <v>0</v>
      </c>
      <c r="F28" s="115"/>
      <c r="G28" s="116"/>
      <c r="I28" s="104"/>
      <c r="J28" s="105"/>
      <c r="K28" s="105"/>
      <c r="L28" s="105"/>
      <c r="M28" s="106"/>
    </row>
    <row r="29" spans="1:13" ht="15" thickBot="1" x14ac:dyDescent="0.4">
      <c r="A29" s="60" t="s">
        <v>23</v>
      </c>
      <c r="B29" s="129">
        <v>0</v>
      </c>
      <c r="C29" s="130"/>
      <c r="D29" s="131"/>
      <c r="E29" s="14">
        <f t="shared" si="1"/>
        <v>0</v>
      </c>
      <c r="F29" s="90"/>
      <c r="G29" s="91"/>
    </row>
    <row r="30" spans="1:13" ht="17.25" customHeight="1" thickTop="1" thickBot="1" x14ac:dyDescent="0.4">
      <c r="A30" s="135" t="s">
        <v>24</v>
      </c>
      <c r="B30" s="136"/>
      <c r="C30" s="136"/>
      <c r="D30" s="137"/>
      <c r="E30" s="24">
        <f>SUM(E24:E29)</f>
        <v>0</v>
      </c>
      <c r="F30" s="107"/>
      <c r="G30" s="108"/>
    </row>
    <row r="31" spans="1:13" ht="17.25" customHeight="1" thickTop="1" thickBot="1" x14ac:dyDescent="0.4">
      <c r="A31" s="159" t="s">
        <v>29</v>
      </c>
      <c r="B31" s="160"/>
      <c r="C31" s="160"/>
      <c r="D31" s="161"/>
      <c r="E31" s="37">
        <f>IF(E30&gt;4666.67, 3500, E30*0.75)</f>
        <v>0</v>
      </c>
      <c r="F31" s="109"/>
      <c r="G31" s="110"/>
    </row>
    <row r="32" spans="1:13" ht="15.5" x14ac:dyDescent="0.35">
      <c r="A32" s="123" t="s">
        <v>21</v>
      </c>
      <c r="B32" s="124"/>
      <c r="C32" s="124"/>
      <c r="D32" s="124"/>
      <c r="E32" s="124"/>
      <c r="F32" s="124"/>
      <c r="G32" s="125"/>
    </row>
    <row r="33" spans="1:7" ht="15.75" customHeight="1" x14ac:dyDescent="0.35">
      <c r="A33" s="151" t="s">
        <v>69</v>
      </c>
      <c r="B33" s="152"/>
      <c r="C33" s="152"/>
      <c r="D33" s="152"/>
      <c r="E33" s="152"/>
      <c r="F33" s="152"/>
      <c r="G33" s="153"/>
    </row>
    <row r="34" spans="1:7" ht="15.75" customHeight="1" x14ac:dyDescent="0.35">
      <c r="A34" s="154" t="s">
        <v>68</v>
      </c>
      <c r="B34" s="155"/>
      <c r="C34" s="155"/>
      <c r="D34" s="155"/>
      <c r="E34" s="155"/>
      <c r="F34" s="155"/>
      <c r="G34" s="156"/>
    </row>
    <row r="35" spans="1:7" ht="15" thickBot="1" x14ac:dyDescent="0.4">
      <c r="A35" s="117" t="s">
        <v>43</v>
      </c>
      <c r="B35" s="118"/>
      <c r="C35" s="118"/>
      <c r="D35" s="118"/>
      <c r="E35" s="118"/>
      <c r="F35" s="118"/>
      <c r="G35" s="119"/>
    </row>
    <row r="36" spans="1:7" x14ac:dyDescent="0.35">
      <c r="C36" s="17"/>
      <c r="D36" s="17"/>
      <c r="E36" s="17"/>
    </row>
  </sheetData>
  <mergeCells count="45">
    <mergeCell ref="J4:K4"/>
    <mergeCell ref="A33:G33"/>
    <mergeCell ref="A34:G34"/>
    <mergeCell ref="J6:K6"/>
    <mergeCell ref="J7:K7"/>
    <mergeCell ref="A31:D31"/>
    <mergeCell ref="D7:G7"/>
    <mergeCell ref="D5:G5"/>
    <mergeCell ref="D8:G8"/>
    <mergeCell ref="D9:G9"/>
    <mergeCell ref="D10:G10"/>
    <mergeCell ref="D11:G11"/>
    <mergeCell ref="C13:G13"/>
    <mergeCell ref="C14:G14"/>
    <mergeCell ref="C15:G15"/>
    <mergeCell ref="C16:G16"/>
    <mergeCell ref="A35:G35"/>
    <mergeCell ref="A2:G2"/>
    <mergeCell ref="A32:G32"/>
    <mergeCell ref="A12:G12"/>
    <mergeCell ref="A1:G1"/>
    <mergeCell ref="B29:D29"/>
    <mergeCell ref="A20:G20"/>
    <mergeCell ref="B27:D27"/>
    <mergeCell ref="B26:D26"/>
    <mergeCell ref="A30:D30"/>
    <mergeCell ref="D3:G3"/>
    <mergeCell ref="D4:G4"/>
    <mergeCell ref="D6:G6"/>
    <mergeCell ref="C17:G17"/>
    <mergeCell ref="C19:G19"/>
    <mergeCell ref="F21:G21"/>
    <mergeCell ref="F30:G30"/>
    <mergeCell ref="F31:G31"/>
    <mergeCell ref="F24:G24"/>
    <mergeCell ref="F26:G26"/>
    <mergeCell ref="F25:G25"/>
    <mergeCell ref="F27:G27"/>
    <mergeCell ref="F28:G28"/>
    <mergeCell ref="I8:K11"/>
    <mergeCell ref="C22:G22"/>
    <mergeCell ref="F29:G29"/>
    <mergeCell ref="B28:D28"/>
    <mergeCell ref="C18:G18"/>
    <mergeCell ref="I23:M28"/>
  </mergeCells>
  <hyperlinks>
    <hyperlink ref="A34" r:id="rId1" xr:uid="{17069014-3D58-44E5-A3F2-1128DF0F9809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74" r:id="rId5" name="Check Box 58">
              <controlPr defaultSize="0" autoFill="0" autoLine="0" autoPict="0">
                <anchor moveWithCells="1">
                  <from>
                    <xdr:col>2</xdr:col>
                    <xdr:colOff>203200</xdr:colOff>
                    <xdr:row>3</xdr:row>
                    <xdr:rowOff>12700</xdr:rowOff>
                  </from>
                  <to>
                    <xdr:col>2</xdr:col>
                    <xdr:colOff>412750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" name="Check Box 59">
              <controlPr defaultSize="0" autoFill="0" autoLine="0" autoPict="0">
                <anchor moveWithCells="1">
                  <from>
                    <xdr:col>2</xdr:col>
                    <xdr:colOff>203200</xdr:colOff>
                    <xdr:row>4</xdr:row>
                    <xdr:rowOff>12700</xdr:rowOff>
                  </from>
                  <to>
                    <xdr:col>2</xdr:col>
                    <xdr:colOff>412750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7" name="Check Box 60">
              <controlPr defaultSize="0" autoFill="0" autoLine="0" autoPict="0">
                <anchor moveWithCells="1">
                  <from>
                    <xdr:col>2</xdr:col>
                    <xdr:colOff>203200</xdr:colOff>
                    <xdr:row>5</xdr:row>
                    <xdr:rowOff>12700</xdr:rowOff>
                  </from>
                  <to>
                    <xdr:col>2</xdr:col>
                    <xdr:colOff>412750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8" name="Check Box 61">
              <controlPr defaultSize="0" autoFill="0" autoLine="0" autoPict="0">
                <anchor moveWithCells="1">
                  <from>
                    <xdr:col>2</xdr:col>
                    <xdr:colOff>203200</xdr:colOff>
                    <xdr:row>6</xdr:row>
                    <xdr:rowOff>12700</xdr:rowOff>
                  </from>
                  <to>
                    <xdr:col>2</xdr:col>
                    <xdr:colOff>412750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9" name="Check Box 62">
              <controlPr defaultSize="0" autoFill="0" autoLine="0" autoPict="0">
                <anchor moveWithCells="1">
                  <from>
                    <xdr:col>2</xdr:col>
                    <xdr:colOff>203200</xdr:colOff>
                    <xdr:row>7</xdr:row>
                    <xdr:rowOff>12700</xdr:rowOff>
                  </from>
                  <to>
                    <xdr:col>2</xdr:col>
                    <xdr:colOff>412750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0" name="Check Box 63">
              <controlPr defaultSize="0" autoFill="0" autoLine="0" autoPict="0">
                <anchor moveWithCells="1">
                  <from>
                    <xdr:col>2</xdr:col>
                    <xdr:colOff>203200</xdr:colOff>
                    <xdr:row>9</xdr:row>
                    <xdr:rowOff>114300</xdr:rowOff>
                  </from>
                  <to>
                    <xdr:col>2</xdr:col>
                    <xdr:colOff>412750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1" name="Check Box 64">
              <controlPr defaultSize="0" autoFill="0" autoLine="0" autoPict="0">
                <anchor moveWithCells="1">
                  <from>
                    <xdr:col>2</xdr:col>
                    <xdr:colOff>203200</xdr:colOff>
                    <xdr:row>10</xdr:row>
                    <xdr:rowOff>12700</xdr:rowOff>
                  </from>
                  <to>
                    <xdr:col>2</xdr:col>
                    <xdr:colOff>412750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12" name="Check Box 65">
              <controlPr defaultSize="0" autoFill="0" autoLine="0" autoPict="0">
                <anchor moveWithCells="1">
                  <from>
                    <xdr:col>1</xdr:col>
                    <xdr:colOff>203200</xdr:colOff>
                    <xdr:row>3</xdr:row>
                    <xdr:rowOff>12700</xdr:rowOff>
                  </from>
                  <to>
                    <xdr:col>1</xdr:col>
                    <xdr:colOff>412750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3" name="Check Box 66">
              <controlPr defaultSize="0" autoFill="0" autoLine="0" autoPict="0">
                <anchor moveWithCells="1">
                  <from>
                    <xdr:col>1</xdr:col>
                    <xdr:colOff>203200</xdr:colOff>
                    <xdr:row>5</xdr:row>
                    <xdr:rowOff>12700</xdr:rowOff>
                  </from>
                  <to>
                    <xdr:col>1</xdr:col>
                    <xdr:colOff>412750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14" name="Check Box 67">
              <controlPr defaultSize="0" autoFill="0" autoLine="0" autoPict="0">
                <anchor moveWithCells="1">
                  <from>
                    <xdr:col>1</xdr:col>
                    <xdr:colOff>203200</xdr:colOff>
                    <xdr:row>6</xdr:row>
                    <xdr:rowOff>12700</xdr:rowOff>
                  </from>
                  <to>
                    <xdr:col>1</xdr:col>
                    <xdr:colOff>412750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15" name="Check Box 68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12700</xdr:rowOff>
                  </from>
                  <to>
                    <xdr:col>1</xdr:col>
                    <xdr:colOff>412750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16" name="Check Box 69">
              <controlPr defaultSize="0" autoFill="0" autoLine="0" autoPict="0">
                <anchor moveWithCells="1">
                  <from>
                    <xdr:col>1</xdr:col>
                    <xdr:colOff>203200</xdr:colOff>
                    <xdr:row>9</xdr:row>
                    <xdr:rowOff>114300</xdr:rowOff>
                  </from>
                  <to>
                    <xdr:col>1</xdr:col>
                    <xdr:colOff>412750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17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12700</xdr:rowOff>
                  </from>
                  <to>
                    <xdr:col>1</xdr:col>
                    <xdr:colOff>419100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18" name="Check Box 73">
              <controlPr defaultSize="0" autoFill="0" autoLine="0" autoPict="0">
                <anchor moveWithCells="1">
                  <from>
                    <xdr:col>1</xdr:col>
                    <xdr:colOff>203200</xdr:colOff>
                    <xdr:row>8</xdr:row>
                    <xdr:rowOff>12700</xdr:rowOff>
                  </from>
                  <to>
                    <xdr:col>1</xdr:col>
                    <xdr:colOff>412750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19" name="Check Box 74">
              <controlPr defaultSize="0" autoFill="0" autoLine="0" autoPict="0">
                <anchor moveWithCells="1">
                  <from>
                    <xdr:col>2</xdr:col>
                    <xdr:colOff>203200</xdr:colOff>
                    <xdr:row>8</xdr:row>
                    <xdr:rowOff>12700</xdr:rowOff>
                  </from>
                  <to>
                    <xdr:col>2</xdr:col>
                    <xdr:colOff>412750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20" name="Check Box 85">
              <controlPr defaultSize="0" autoFill="0" autoLine="0" autoPict="0">
                <anchor moveWithCells="1">
                  <from>
                    <xdr:col>1</xdr:col>
                    <xdr:colOff>203200</xdr:colOff>
                    <xdr:row>4</xdr:row>
                    <xdr:rowOff>12700</xdr:rowOff>
                  </from>
                  <to>
                    <xdr:col>1</xdr:col>
                    <xdr:colOff>412750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21" name="Check Box 86">
              <controlPr defaultSize="0" autoFill="0" autoLine="0" autoPict="0">
                <anchor moveWithCells="1">
                  <from>
                    <xdr:col>1</xdr:col>
                    <xdr:colOff>203200</xdr:colOff>
                    <xdr:row>3</xdr:row>
                    <xdr:rowOff>12700</xdr:rowOff>
                  </from>
                  <to>
                    <xdr:col>1</xdr:col>
                    <xdr:colOff>412750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22" name="Check Box 87">
              <controlPr defaultSize="0" autoFill="0" autoLine="0" autoPict="0">
                <anchor moveWithCells="1">
                  <from>
                    <xdr:col>1</xdr:col>
                    <xdr:colOff>203200</xdr:colOff>
                    <xdr:row>3</xdr:row>
                    <xdr:rowOff>12700</xdr:rowOff>
                  </from>
                  <to>
                    <xdr:col>1</xdr:col>
                    <xdr:colOff>412750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topLeftCell="A20" workbookViewId="0">
      <selection activeCell="E32" sqref="E32"/>
    </sheetView>
  </sheetViews>
  <sheetFormatPr defaultRowHeight="14.5" x14ac:dyDescent="0.35"/>
  <cols>
    <col min="1" max="1" width="37.81640625" customWidth="1"/>
    <col min="4" max="4" width="14.26953125" customWidth="1"/>
    <col min="7" max="7" width="12.1796875" customWidth="1"/>
    <col min="8" max="8" width="4.1796875" customWidth="1"/>
    <col min="9" max="9" width="12.54296875" customWidth="1"/>
    <col min="11" max="11" width="10.26953125" customWidth="1"/>
    <col min="16" max="16" width="6.7265625" customWidth="1"/>
  </cols>
  <sheetData>
    <row r="1" spans="1:16" ht="35.25" customHeight="1" thickTop="1" thickBot="1" x14ac:dyDescent="0.4">
      <c r="A1" s="186" t="s">
        <v>41</v>
      </c>
      <c r="B1" s="187"/>
      <c r="C1" s="187"/>
      <c r="D1" s="187"/>
      <c r="E1" s="187"/>
      <c r="F1" s="187"/>
      <c r="G1" s="188"/>
    </row>
    <row r="2" spans="1:16" ht="16.5" thickTop="1" thickBot="1" x14ac:dyDescent="0.4">
      <c r="A2" s="174" t="s">
        <v>19</v>
      </c>
      <c r="B2" s="175"/>
      <c r="C2" s="175"/>
      <c r="D2" s="175"/>
      <c r="E2" s="175"/>
      <c r="F2" s="175"/>
      <c r="G2" s="176"/>
    </row>
    <row r="3" spans="1:16" ht="16.5" thickTop="1" thickBot="1" x14ac:dyDescent="0.4">
      <c r="A3" s="76" t="s">
        <v>34</v>
      </c>
      <c r="B3" s="77" t="s">
        <v>67</v>
      </c>
      <c r="C3" s="77" t="s">
        <v>3</v>
      </c>
      <c r="D3" s="189" t="s">
        <v>35</v>
      </c>
      <c r="E3" s="189"/>
      <c r="F3" s="189"/>
      <c r="G3" s="190"/>
    </row>
    <row r="4" spans="1:16" ht="35.25" customHeight="1" thickTop="1" thickBot="1" x14ac:dyDescent="0.4">
      <c r="A4" s="4" t="s">
        <v>61</v>
      </c>
      <c r="B4" s="9"/>
      <c r="C4" s="9"/>
      <c r="D4" s="139" t="s">
        <v>54</v>
      </c>
      <c r="E4" s="140"/>
      <c r="F4" s="140"/>
      <c r="G4" s="141"/>
      <c r="I4" s="19"/>
      <c r="J4" s="191" t="s">
        <v>25</v>
      </c>
      <c r="K4" s="192"/>
      <c r="L4" s="17"/>
    </row>
    <row r="5" spans="1:16" ht="15" thickBot="1" x14ac:dyDescent="0.4">
      <c r="A5" s="2" t="s">
        <v>4</v>
      </c>
      <c r="B5" s="1"/>
      <c r="C5" s="1"/>
      <c r="D5" s="95" t="s">
        <v>47</v>
      </c>
      <c r="E5" s="96"/>
      <c r="F5" s="96"/>
      <c r="G5" s="97"/>
      <c r="I5" s="23"/>
      <c r="J5" s="20" t="s">
        <v>26</v>
      </c>
      <c r="K5" s="21"/>
      <c r="L5" s="17"/>
    </row>
    <row r="6" spans="1:16" ht="15" thickBot="1" x14ac:dyDescent="0.4">
      <c r="A6" s="2" t="s">
        <v>17</v>
      </c>
      <c r="B6" s="1"/>
      <c r="C6" s="1"/>
      <c r="D6" s="95" t="s">
        <v>48</v>
      </c>
      <c r="E6" s="96"/>
      <c r="F6" s="96"/>
      <c r="G6" s="97"/>
      <c r="I6" s="25"/>
      <c r="J6" s="184" t="s">
        <v>27</v>
      </c>
      <c r="K6" s="185"/>
    </row>
    <row r="7" spans="1:16" ht="15" thickBot="1" x14ac:dyDescent="0.4">
      <c r="A7" s="2" t="s">
        <v>18</v>
      </c>
      <c r="B7" s="1"/>
      <c r="C7" s="1"/>
      <c r="D7" s="165" t="s">
        <v>56</v>
      </c>
      <c r="E7" s="166"/>
      <c r="F7" s="166"/>
      <c r="G7" s="167"/>
      <c r="I7" s="22"/>
      <c r="J7" s="158"/>
      <c r="K7" s="158"/>
    </row>
    <row r="8" spans="1:16" ht="15" customHeight="1" x14ac:dyDescent="0.35">
      <c r="A8" s="2" t="s">
        <v>0</v>
      </c>
      <c r="B8" s="1"/>
      <c r="C8" s="1"/>
      <c r="D8" s="95" t="s">
        <v>50</v>
      </c>
      <c r="E8" s="96"/>
      <c r="F8" s="96"/>
      <c r="G8" s="97"/>
      <c r="I8" s="78" t="s">
        <v>38</v>
      </c>
      <c r="J8" s="79"/>
      <c r="K8" s="80"/>
      <c r="L8" s="31"/>
      <c r="M8" s="31"/>
      <c r="N8" s="31"/>
      <c r="O8" s="31"/>
      <c r="P8" s="31"/>
    </row>
    <row r="9" spans="1:16" x14ac:dyDescent="0.35">
      <c r="A9" s="2" t="s">
        <v>20</v>
      </c>
      <c r="B9" s="1"/>
      <c r="C9" s="1"/>
      <c r="D9" s="95" t="s">
        <v>55</v>
      </c>
      <c r="E9" s="96"/>
      <c r="F9" s="96"/>
      <c r="G9" s="97"/>
      <c r="I9" s="81"/>
      <c r="J9" s="82"/>
      <c r="K9" s="83"/>
      <c r="L9" s="31"/>
      <c r="M9" s="31"/>
      <c r="N9" s="31"/>
      <c r="O9" s="31"/>
      <c r="P9" s="31"/>
    </row>
    <row r="10" spans="1:16" ht="30" customHeight="1" x14ac:dyDescent="0.35">
      <c r="A10" s="3" t="s">
        <v>1</v>
      </c>
      <c r="B10" s="1"/>
      <c r="C10" s="1"/>
      <c r="D10" s="95" t="s">
        <v>51</v>
      </c>
      <c r="E10" s="96"/>
      <c r="F10" s="96"/>
      <c r="G10" s="97"/>
      <c r="I10" s="81"/>
      <c r="J10" s="82"/>
      <c r="K10" s="83"/>
      <c r="L10" s="31"/>
    </row>
    <row r="11" spans="1:16" ht="15" thickBot="1" x14ac:dyDescent="0.4">
      <c r="A11" s="5" t="s">
        <v>22</v>
      </c>
      <c r="B11" s="7"/>
      <c r="C11" s="7"/>
      <c r="D11" s="145" t="s">
        <v>63</v>
      </c>
      <c r="E11" s="146"/>
      <c r="F11" s="146"/>
      <c r="G11" s="147"/>
      <c r="I11" s="84"/>
      <c r="J11" s="85"/>
      <c r="K11" s="86"/>
    </row>
    <row r="12" spans="1:16" ht="16.5" thickTop="1" thickBot="1" x14ac:dyDescent="0.4">
      <c r="A12" s="174" t="s">
        <v>14</v>
      </c>
      <c r="B12" s="175"/>
      <c r="C12" s="175"/>
      <c r="D12" s="175"/>
      <c r="E12" s="175"/>
      <c r="F12" s="175"/>
      <c r="G12" s="176"/>
    </row>
    <row r="13" spans="1:16" ht="15.5" thickTop="1" thickBot="1" x14ac:dyDescent="0.4">
      <c r="A13" s="38" t="s">
        <v>5</v>
      </c>
      <c r="B13" s="39">
        <v>0</v>
      </c>
      <c r="C13" s="162" t="s">
        <v>44</v>
      </c>
      <c r="D13" s="163"/>
      <c r="E13" s="163"/>
      <c r="F13" s="163"/>
      <c r="G13" s="164"/>
    </row>
    <row r="14" spans="1:16" x14ac:dyDescent="0.35">
      <c r="A14" s="40" t="s">
        <v>6</v>
      </c>
      <c r="B14" s="6">
        <v>0</v>
      </c>
      <c r="C14" s="95" t="s">
        <v>45</v>
      </c>
      <c r="D14" s="96"/>
      <c r="E14" s="96"/>
      <c r="F14" s="96"/>
      <c r="G14" s="97"/>
      <c r="I14" s="32"/>
      <c r="J14" s="33"/>
      <c r="K14" s="34"/>
    </row>
    <row r="15" spans="1:16" x14ac:dyDescent="0.35">
      <c r="A15" s="40" t="s">
        <v>39</v>
      </c>
      <c r="B15" s="6">
        <v>0</v>
      </c>
      <c r="C15" s="193"/>
      <c r="D15" s="194"/>
      <c r="E15" s="194"/>
      <c r="F15" s="194"/>
      <c r="G15" s="195"/>
      <c r="I15" s="35"/>
      <c r="K15" s="36"/>
    </row>
    <row r="16" spans="1:16" x14ac:dyDescent="0.35">
      <c r="A16" s="40" t="s">
        <v>32</v>
      </c>
      <c r="B16" s="26">
        <v>0.4</v>
      </c>
      <c r="C16" s="95" t="s">
        <v>66</v>
      </c>
      <c r="D16" s="96"/>
      <c r="E16" s="96"/>
      <c r="F16" s="96"/>
      <c r="G16" s="96"/>
      <c r="I16" s="35"/>
      <c r="K16" s="36"/>
    </row>
    <row r="17" spans="1:13" ht="18" customHeight="1" x14ac:dyDescent="0.35">
      <c r="A17" s="40" t="s">
        <v>2</v>
      </c>
      <c r="B17" s="18">
        <v>1</v>
      </c>
      <c r="C17" s="165" t="s">
        <v>46</v>
      </c>
      <c r="D17" s="166"/>
      <c r="E17" s="166"/>
      <c r="F17" s="166"/>
      <c r="G17" s="167"/>
      <c r="I17" s="35"/>
      <c r="K17" s="36"/>
    </row>
    <row r="18" spans="1:13" ht="26.25" customHeight="1" x14ac:dyDescent="0.35">
      <c r="A18" s="40" t="s">
        <v>57</v>
      </c>
      <c r="B18" s="27">
        <v>0</v>
      </c>
      <c r="C18" s="142" t="s">
        <v>53</v>
      </c>
      <c r="D18" s="143"/>
      <c r="E18" s="143"/>
      <c r="F18" s="143"/>
      <c r="G18" s="144"/>
      <c r="I18" s="35"/>
      <c r="K18" s="36"/>
    </row>
    <row r="19" spans="1:13" x14ac:dyDescent="0.35">
      <c r="A19" s="40" t="s">
        <v>40</v>
      </c>
      <c r="B19" s="30">
        <f>(B13*0.95*(B17/12))+(B14*0.25*(B17/12))</f>
        <v>0</v>
      </c>
      <c r="C19" s="95" t="s">
        <v>59</v>
      </c>
      <c r="D19" s="96"/>
      <c r="E19" s="96"/>
      <c r="F19" s="96"/>
      <c r="G19" s="97"/>
      <c r="I19" s="35"/>
      <c r="K19" s="36"/>
    </row>
    <row r="20" spans="1:13" ht="15" thickBot="1" x14ac:dyDescent="0.4">
      <c r="A20" s="41" t="s">
        <v>36</v>
      </c>
      <c r="B20" s="42" t="e">
        <f>(B19-(0.56*B15/7.48052))/(B16*B18)</f>
        <v>#DIV/0!</v>
      </c>
      <c r="C20" s="145" t="s">
        <v>60</v>
      </c>
      <c r="D20" s="146"/>
      <c r="E20" s="146"/>
      <c r="F20" s="146"/>
      <c r="G20" s="147"/>
      <c r="I20" s="35"/>
      <c r="K20" s="36"/>
    </row>
    <row r="21" spans="1:13" ht="16.5" thickTop="1" thickBot="1" x14ac:dyDescent="0.4">
      <c r="A21" s="198" t="s">
        <v>73</v>
      </c>
      <c r="B21" s="198"/>
      <c r="C21" s="198"/>
      <c r="D21" s="198"/>
      <c r="E21" s="198"/>
      <c r="F21" s="198"/>
      <c r="G21" s="198"/>
      <c r="I21" s="35"/>
      <c r="K21" s="36"/>
    </row>
    <row r="22" spans="1:13" ht="31.5" customHeight="1" thickBot="1" x14ac:dyDescent="0.4">
      <c r="A22" s="72" t="s">
        <v>28</v>
      </c>
      <c r="B22" s="73" t="s">
        <v>16</v>
      </c>
      <c r="C22" s="74" t="s">
        <v>7</v>
      </c>
      <c r="D22" s="75" t="s">
        <v>15</v>
      </c>
      <c r="E22" s="74" t="s">
        <v>8</v>
      </c>
      <c r="F22" s="178"/>
      <c r="G22" s="179"/>
      <c r="I22" s="35"/>
      <c r="K22" s="36"/>
    </row>
    <row r="23" spans="1:13" ht="15" thickTop="1" x14ac:dyDescent="0.35">
      <c r="A23" s="46" t="s">
        <v>11</v>
      </c>
      <c r="B23" s="47" t="e">
        <f>B20</f>
        <v>#DIV/0!</v>
      </c>
      <c r="C23" s="180"/>
      <c r="D23" s="181"/>
      <c r="E23" s="181"/>
      <c r="F23" s="181"/>
      <c r="G23" s="182"/>
      <c r="I23" s="35"/>
      <c r="K23" s="36"/>
    </row>
    <row r="24" spans="1:13" x14ac:dyDescent="0.35">
      <c r="A24" s="48" t="s">
        <v>72</v>
      </c>
      <c r="B24" s="13">
        <f>B18</f>
        <v>0</v>
      </c>
      <c r="C24" s="61" t="e">
        <f>((B23*B24)/27)-(B15/201.974026)</f>
        <v>#DIV/0!</v>
      </c>
      <c r="D24" s="62">
        <v>0</v>
      </c>
      <c r="E24" s="63" t="e">
        <f>C24*D24</f>
        <v>#DIV/0!</v>
      </c>
      <c r="F24" s="196"/>
      <c r="G24" s="197"/>
      <c r="I24" s="35"/>
      <c r="K24" s="36"/>
    </row>
    <row r="25" spans="1:13" x14ac:dyDescent="0.35">
      <c r="A25" s="48" t="s">
        <v>30</v>
      </c>
      <c r="B25" s="11">
        <v>0</v>
      </c>
      <c r="C25" s="43" t="e">
        <f>(B23*B25)/27</f>
        <v>#DIV/0!</v>
      </c>
      <c r="D25" s="44">
        <v>0</v>
      </c>
      <c r="E25" s="45" t="e">
        <f>C25*D25</f>
        <v>#DIV/0!</v>
      </c>
      <c r="F25" s="111"/>
      <c r="G25" s="183"/>
      <c r="I25" s="35"/>
      <c r="K25" s="36"/>
    </row>
    <row r="26" spans="1:13" x14ac:dyDescent="0.35">
      <c r="A26" s="48" t="s">
        <v>31</v>
      </c>
      <c r="B26" s="10">
        <f>B24+B25</f>
        <v>0</v>
      </c>
      <c r="C26" s="10" t="e">
        <f>(B23*B26)/27</f>
        <v>#DIV/0!</v>
      </c>
      <c r="D26" s="12">
        <v>0</v>
      </c>
      <c r="E26" s="15" t="e">
        <f t="shared" ref="E26" si="0">C26*D26</f>
        <v>#DIV/0!</v>
      </c>
      <c r="F26" s="113"/>
      <c r="G26" s="177"/>
      <c r="I26" s="35"/>
      <c r="K26" s="36"/>
    </row>
    <row r="27" spans="1:13" ht="43.5" customHeight="1" thickBot="1" x14ac:dyDescent="0.4">
      <c r="A27" s="71" t="s">
        <v>70</v>
      </c>
      <c r="B27" s="92">
        <v>0</v>
      </c>
      <c r="C27" s="93"/>
      <c r="D27" s="94"/>
      <c r="E27" s="16">
        <f>B27</f>
        <v>0</v>
      </c>
      <c r="F27" s="113"/>
      <c r="G27" s="177"/>
      <c r="I27" s="35"/>
      <c r="K27" s="36"/>
    </row>
    <row r="28" spans="1:13" x14ac:dyDescent="0.35">
      <c r="A28" s="48" t="s">
        <v>12</v>
      </c>
      <c r="B28" s="92">
        <v>0</v>
      </c>
      <c r="C28" s="93"/>
      <c r="D28" s="94"/>
      <c r="E28" s="14">
        <f t="shared" ref="E28:E30" si="1">B28</f>
        <v>0</v>
      </c>
      <c r="F28" s="113"/>
      <c r="G28" s="177"/>
      <c r="I28" s="168" t="s">
        <v>42</v>
      </c>
      <c r="J28" s="169"/>
      <c r="K28" s="170"/>
    </row>
    <row r="29" spans="1:13" ht="15" thickBot="1" x14ac:dyDescent="0.4">
      <c r="A29" s="49" t="s">
        <v>71</v>
      </c>
      <c r="B29" s="92">
        <v>0</v>
      </c>
      <c r="C29" s="93"/>
      <c r="D29" s="94"/>
      <c r="E29" s="14">
        <f>B29</f>
        <v>0</v>
      </c>
      <c r="F29" s="115"/>
      <c r="G29" s="205"/>
      <c r="I29" s="171"/>
      <c r="J29" s="172"/>
      <c r="K29" s="173"/>
    </row>
    <row r="30" spans="1:13" ht="15" thickBot="1" x14ac:dyDescent="0.4">
      <c r="A30" s="50" t="s">
        <v>23</v>
      </c>
      <c r="B30" s="206">
        <v>0</v>
      </c>
      <c r="C30" s="207"/>
      <c r="D30" s="208"/>
      <c r="E30" s="14">
        <f t="shared" si="1"/>
        <v>0</v>
      </c>
      <c r="F30" s="90"/>
      <c r="G30" s="209"/>
    </row>
    <row r="31" spans="1:13" ht="17.25" customHeight="1" thickTop="1" thickBot="1" x14ac:dyDescent="0.4">
      <c r="A31" s="210" t="s">
        <v>24</v>
      </c>
      <c r="B31" s="136"/>
      <c r="C31" s="136"/>
      <c r="D31" s="137"/>
      <c r="E31" s="24" t="e">
        <f>SUM(E24:E30)</f>
        <v>#DIV/0!</v>
      </c>
      <c r="F31" s="107"/>
      <c r="G31" s="211"/>
      <c r="I31" s="98" t="s">
        <v>65</v>
      </c>
      <c r="J31" s="99"/>
      <c r="K31" s="99"/>
      <c r="L31" s="99"/>
      <c r="M31" s="100"/>
    </row>
    <row r="32" spans="1:13" ht="17.25" customHeight="1" thickTop="1" thickBot="1" x14ac:dyDescent="0.4">
      <c r="A32" s="212" t="s">
        <v>29</v>
      </c>
      <c r="B32" s="213"/>
      <c r="C32" s="213"/>
      <c r="D32" s="214"/>
      <c r="E32" s="37" t="e">
        <f>MIN(7000, (E31*0.8))</f>
        <v>#DIV/0!</v>
      </c>
      <c r="F32" s="109"/>
      <c r="G32" s="215"/>
      <c r="I32" s="101"/>
      <c r="J32" s="102"/>
      <c r="K32" s="102"/>
      <c r="L32" s="102"/>
      <c r="M32" s="103"/>
    </row>
    <row r="33" spans="1:13" ht="16" thickTop="1" x14ac:dyDescent="0.35">
      <c r="A33" s="199" t="s">
        <v>21</v>
      </c>
      <c r="B33" s="200"/>
      <c r="C33" s="200"/>
      <c r="D33" s="200"/>
      <c r="E33" s="200"/>
      <c r="F33" s="200"/>
      <c r="G33" s="201"/>
      <c r="I33" s="101"/>
      <c r="J33" s="102"/>
      <c r="K33" s="102"/>
      <c r="L33" s="102"/>
      <c r="M33" s="103"/>
    </row>
    <row r="34" spans="1:13" ht="15.75" customHeight="1" x14ac:dyDescent="0.35">
      <c r="A34" s="151" t="s">
        <v>69</v>
      </c>
      <c r="B34" s="152"/>
      <c r="C34" s="152"/>
      <c r="D34" s="152"/>
      <c r="E34" s="152"/>
      <c r="F34" s="152"/>
      <c r="G34" s="153"/>
      <c r="I34" s="101"/>
      <c r="J34" s="102"/>
      <c r="K34" s="102"/>
      <c r="L34" s="102"/>
      <c r="M34" s="103"/>
    </row>
    <row r="35" spans="1:13" ht="15.75" customHeight="1" thickBot="1" x14ac:dyDescent="0.4">
      <c r="A35" s="154" t="s">
        <v>68</v>
      </c>
      <c r="B35" s="155"/>
      <c r="C35" s="155"/>
      <c r="D35" s="155"/>
      <c r="E35" s="155"/>
      <c r="F35" s="155"/>
      <c r="G35" s="156"/>
      <c r="I35" s="104"/>
      <c r="J35" s="105"/>
      <c r="K35" s="105"/>
      <c r="L35" s="105"/>
      <c r="M35" s="106"/>
    </row>
    <row r="36" spans="1:13" ht="15" thickBot="1" x14ac:dyDescent="0.4">
      <c r="A36" s="202" t="s">
        <v>43</v>
      </c>
      <c r="B36" s="203"/>
      <c r="C36" s="203"/>
      <c r="D36" s="203"/>
      <c r="E36" s="203"/>
      <c r="F36" s="203"/>
      <c r="G36" s="204"/>
      <c r="I36" s="69"/>
      <c r="J36" s="69"/>
      <c r="K36" s="69"/>
      <c r="L36" s="69"/>
      <c r="M36" s="69"/>
    </row>
    <row r="37" spans="1:13" ht="15" thickTop="1" x14ac:dyDescent="0.35">
      <c r="C37" s="17"/>
      <c r="D37" s="17"/>
      <c r="E37" s="17"/>
    </row>
  </sheetData>
  <mergeCells count="48">
    <mergeCell ref="A33:G33"/>
    <mergeCell ref="A34:G34"/>
    <mergeCell ref="A35:G35"/>
    <mergeCell ref="A36:G36"/>
    <mergeCell ref="F29:G29"/>
    <mergeCell ref="B30:D30"/>
    <mergeCell ref="F30:G30"/>
    <mergeCell ref="A31:D31"/>
    <mergeCell ref="F31:G31"/>
    <mergeCell ref="A32:D32"/>
    <mergeCell ref="F32:G32"/>
    <mergeCell ref="B29:D29"/>
    <mergeCell ref="B27:D27"/>
    <mergeCell ref="F27:G27"/>
    <mergeCell ref="C15:G15"/>
    <mergeCell ref="D6:G6"/>
    <mergeCell ref="C19:G19"/>
    <mergeCell ref="C20:G20"/>
    <mergeCell ref="F24:G24"/>
    <mergeCell ref="C16:G16"/>
    <mergeCell ref="A21:G21"/>
    <mergeCell ref="J6:K6"/>
    <mergeCell ref="D7:G7"/>
    <mergeCell ref="J7:K7"/>
    <mergeCell ref="D8:G8"/>
    <mergeCell ref="A1:G1"/>
    <mergeCell ref="A2:G2"/>
    <mergeCell ref="D3:G3"/>
    <mergeCell ref="D4:G4"/>
    <mergeCell ref="J4:K4"/>
    <mergeCell ref="I8:K11"/>
    <mergeCell ref="D5:G5"/>
    <mergeCell ref="I31:M35"/>
    <mergeCell ref="I28:K29"/>
    <mergeCell ref="C17:G17"/>
    <mergeCell ref="D9:G9"/>
    <mergeCell ref="D10:G10"/>
    <mergeCell ref="D11:G11"/>
    <mergeCell ref="A12:G12"/>
    <mergeCell ref="C13:G13"/>
    <mergeCell ref="C14:G14"/>
    <mergeCell ref="B28:D28"/>
    <mergeCell ref="F28:G28"/>
    <mergeCell ref="C18:G18"/>
    <mergeCell ref="F22:G22"/>
    <mergeCell ref="C23:G23"/>
    <mergeCell ref="F25:G25"/>
    <mergeCell ref="F26:G26"/>
  </mergeCells>
  <hyperlinks>
    <hyperlink ref="A35" r:id="rId1" xr:uid="{00000000-0004-0000-01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</xdr:col>
                    <xdr:colOff>203200</xdr:colOff>
                    <xdr:row>3</xdr:row>
                    <xdr:rowOff>12700</xdr:rowOff>
                  </from>
                  <to>
                    <xdr:col>2</xdr:col>
                    <xdr:colOff>412750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</xdr:col>
                    <xdr:colOff>203200</xdr:colOff>
                    <xdr:row>4</xdr:row>
                    <xdr:rowOff>12700</xdr:rowOff>
                  </from>
                  <to>
                    <xdr:col>2</xdr:col>
                    <xdr:colOff>412750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203200</xdr:colOff>
                    <xdr:row>5</xdr:row>
                    <xdr:rowOff>12700</xdr:rowOff>
                  </from>
                  <to>
                    <xdr:col>2</xdr:col>
                    <xdr:colOff>412750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2</xdr:col>
                    <xdr:colOff>203200</xdr:colOff>
                    <xdr:row>6</xdr:row>
                    <xdr:rowOff>12700</xdr:rowOff>
                  </from>
                  <to>
                    <xdr:col>2</xdr:col>
                    <xdr:colOff>412750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2</xdr:col>
                    <xdr:colOff>203200</xdr:colOff>
                    <xdr:row>7</xdr:row>
                    <xdr:rowOff>12700</xdr:rowOff>
                  </from>
                  <to>
                    <xdr:col>2</xdr:col>
                    <xdr:colOff>412750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203200</xdr:colOff>
                    <xdr:row>9</xdr:row>
                    <xdr:rowOff>114300</xdr:rowOff>
                  </from>
                  <to>
                    <xdr:col>2</xdr:col>
                    <xdr:colOff>412750</xdr:colOff>
                    <xdr:row>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203200</xdr:colOff>
                    <xdr:row>10</xdr:row>
                    <xdr:rowOff>12700</xdr:rowOff>
                  </from>
                  <to>
                    <xdr:col>2</xdr:col>
                    <xdr:colOff>412750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203200</xdr:colOff>
                    <xdr:row>3</xdr:row>
                    <xdr:rowOff>12700</xdr:rowOff>
                  </from>
                  <to>
                    <xdr:col>1</xdr:col>
                    <xdr:colOff>412750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203200</xdr:colOff>
                    <xdr:row>5</xdr:row>
                    <xdr:rowOff>12700</xdr:rowOff>
                  </from>
                  <to>
                    <xdr:col>1</xdr:col>
                    <xdr:colOff>412750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203200</xdr:colOff>
                    <xdr:row>6</xdr:row>
                    <xdr:rowOff>12700</xdr:rowOff>
                  </from>
                  <to>
                    <xdr:col>1</xdr:col>
                    <xdr:colOff>412750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12700</xdr:rowOff>
                  </from>
                  <to>
                    <xdr:col>1</xdr:col>
                    <xdr:colOff>412750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</xdr:col>
                    <xdr:colOff>203200</xdr:colOff>
                    <xdr:row>9</xdr:row>
                    <xdr:rowOff>114300</xdr:rowOff>
                  </from>
                  <to>
                    <xdr:col>1</xdr:col>
                    <xdr:colOff>412750</xdr:colOff>
                    <xdr:row>10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12700</xdr:rowOff>
                  </from>
                  <to>
                    <xdr:col>1</xdr:col>
                    <xdr:colOff>419100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</xdr:col>
                    <xdr:colOff>203200</xdr:colOff>
                    <xdr:row>8</xdr:row>
                    <xdr:rowOff>12700</xdr:rowOff>
                  </from>
                  <to>
                    <xdr:col>1</xdr:col>
                    <xdr:colOff>412750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2</xdr:col>
                    <xdr:colOff>203200</xdr:colOff>
                    <xdr:row>8</xdr:row>
                    <xdr:rowOff>12700</xdr:rowOff>
                  </from>
                  <to>
                    <xdr:col>2</xdr:col>
                    <xdr:colOff>412750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0" name="Check Box 29">
              <controlPr defaultSize="0" autoFill="0" autoLine="0" autoPict="0">
                <anchor moveWithCells="1">
                  <from>
                    <xdr:col>1</xdr:col>
                    <xdr:colOff>203200</xdr:colOff>
                    <xdr:row>3</xdr:row>
                    <xdr:rowOff>406400</xdr:rowOff>
                  </from>
                  <to>
                    <xdr:col>1</xdr:col>
                    <xdr:colOff>488950</xdr:colOff>
                    <xdr:row>5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Sec. 3.4 - Dry Well</vt:lpstr>
      <vt:lpstr>Sec. 3.4 - Dry Well With Barrel</vt:lpstr>
    </vt:vector>
  </TitlesOfParts>
  <Company>Fairfax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Rouhi, Asad</dc:creator>
  <cp:lastModifiedBy>Cunha, Meghan</cp:lastModifiedBy>
  <dcterms:created xsi:type="dcterms:W3CDTF">2018-07-18T13:40:02Z</dcterms:created>
  <dcterms:modified xsi:type="dcterms:W3CDTF">2023-07-28T20:21:54Z</dcterms:modified>
</cp:coreProperties>
</file>